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P-1248\Downloads\COVID Gender2\"/>
    </mc:Choice>
  </mc:AlternateContent>
  <xr:revisionPtr revIDLastSave="0" documentId="13_ncr:1_{5EA31195-8BC5-438B-ACCF-E22C0F56BED5}" xr6:coauthVersionLast="47" xr6:coauthVersionMax="47" xr10:uidLastSave="{00000000-0000-0000-0000-000000000000}"/>
  <bookViews>
    <workbookView xWindow="-110" yWindow="-110" windowWidth="19420" windowHeight="10300" tabRatio="995" xr2:uid="{6B2F570F-9FF0-4913-B883-524A8B422276}"/>
  </bookViews>
  <sheets>
    <sheet name="0. Consent" sheetId="20" r:id="rId1"/>
    <sheet name="1. Personal Information" sheetId="2" r:id="rId2"/>
    <sheet name="2. Time Use" sheetId="12" r:id="rId3"/>
    <sheet name="3. Economic activities" sheetId="17" r:id="rId4"/>
    <sheet name="4. Spouse activities" sheetId="18" r:id="rId5"/>
    <sheet name="5.Wellbeing" sheetId="16" r:id="rId6"/>
    <sheet name="6.Vignettes" sheetId="15" r:id="rId7"/>
    <sheet name="7. Money decisions" sheetId="9" r:id="rId8"/>
    <sheet name="8.End of Interview" sheetId="19" r:id="rId9"/>
  </sheets>
  <externalReferences>
    <externalReference r:id="rId10"/>
  </externalReferences>
  <definedNames>
    <definedName name="INCOME"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INCOME"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anguage_Options">[1]translations!$1:$1</definedName>
    <definedName name="Language_Selected">[1]Cover!$H$54</definedName>
    <definedName name="Language_Translations">[1]translations!$1:$1048576</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'0. Consent'!$A$1:$J$64</definedName>
    <definedName name="_xlnm.Print_Area" localSheetId="1">'1. Personal Information'!$A$1:$J$98</definedName>
    <definedName name="_xlnm.Print_Area" localSheetId="2">'2. Time Use'!$A$1:$J$29</definedName>
    <definedName name="_xlnm.Print_Area" localSheetId="3">'3. Economic activities'!$A$1:$J$267</definedName>
    <definedName name="_xlnm.Print_Area" localSheetId="4">'4. Spouse activities'!$A$1:$J$27</definedName>
    <definedName name="_xlnm.Print_Area" localSheetId="5">'5.Wellbeing'!$A$1:$J$25</definedName>
    <definedName name="_xlnm.Print_Area" localSheetId="6">'6.Vignettes'!$A$1:$M$27</definedName>
    <definedName name="_xlnm.Print_Area" localSheetId="7">'7. Money decisions'!$A$1:$K$84</definedName>
    <definedName name="_xlnm.Print_Area" localSheetId="8">'8.End of Interview'!$A$1:$B$26</definedName>
    <definedName name="Yes" localSheetId="7">'7. Money decisions'!#REF!</definedName>
    <definedName name="Yes">'1. Personal Information'!#REF!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5" i="17" l="1"/>
  <c r="C290" i="17"/>
  <c r="C291" i="17" s="1"/>
  <c r="C292" i="17" s="1"/>
  <c r="C293" i="17" s="1"/>
  <c r="C294" i="17" s="1"/>
  <c r="C295" i="17" s="1"/>
  <c r="C296" i="17" s="1"/>
  <c r="C297" i="17" s="1"/>
  <c r="C299" i="17" l="1"/>
  <c r="C255" i="17" l="1"/>
  <c r="C256" i="17" s="1"/>
  <c r="C257" i="17" s="1"/>
  <c r="C258" i="17" s="1"/>
  <c r="C259" i="17" s="1"/>
  <c r="C260" i="17" s="1"/>
  <c r="C261" i="17" s="1"/>
  <c r="C262" i="17" s="1"/>
  <c r="C263" i="17" s="1"/>
  <c r="C264" i="17" s="1"/>
  <c r="C265" i="17" s="1"/>
  <c r="C266" i="17" s="1"/>
  <c r="C240" i="17"/>
  <c r="C241" i="17" s="1"/>
  <c r="C242" i="17" s="1"/>
  <c r="C243" i="17" s="1"/>
  <c r="C244" i="17" s="1"/>
  <c r="C245" i="17" s="1"/>
  <c r="C246" i="17" s="1"/>
  <c r="C247" i="17" s="1"/>
  <c r="C248" i="17" s="1"/>
  <c r="C249" i="17" s="1"/>
  <c r="C250" i="17" s="1"/>
  <c r="C251" i="17" s="1"/>
  <c r="B238" i="17"/>
  <c r="C208" i="17"/>
  <c r="C209" i="17" s="1"/>
  <c r="C210" i="17" s="1"/>
  <c r="C211" i="17" s="1"/>
  <c r="C212" i="17" s="1"/>
  <c r="C213" i="17" s="1"/>
  <c r="C214" i="17" s="1"/>
  <c r="C215" i="17" s="1"/>
  <c r="C216" i="17" s="1"/>
  <c r="C217" i="17" s="1"/>
  <c r="C218" i="17" s="1"/>
  <c r="C219" i="17" s="1"/>
  <c r="C220" i="17" s="1"/>
  <c r="C198" i="17"/>
  <c r="C199" i="17" s="1"/>
  <c r="C200" i="17" s="1"/>
  <c r="C201" i="17" s="1"/>
  <c r="C202" i="17" s="1"/>
  <c r="C203" i="17" s="1"/>
  <c r="C204" i="17" s="1"/>
  <c r="C182" i="17"/>
  <c r="C183" i="17" s="1"/>
  <c r="C184" i="17" s="1"/>
  <c r="C185" i="17" s="1"/>
  <c r="C186" i="17" s="1"/>
  <c r="C187" i="17" s="1"/>
  <c r="C188" i="17" s="1"/>
  <c r="C189" i="17" s="1"/>
  <c r="C190" i="17" s="1"/>
  <c r="C191" i="17" s="1"/>
  <c r="C192" i="17" s="1"/>
  <c r="C193" i="17" s="1"/>
  <c r="C167" i="17"/>
  <c r="C168" i="17" s="1"/>
  <c r="C169" i="17" s="1"/>
  <c r="C170" i="17" s="1"/>
  <c r="C171" i="17" s="1"/>
  <c r="C172" i="17" s="1"/>
  <c r="C173" i="17" s="1"/>
  <c r="C174" i="17" s="1"/>
  <c r="C175" i="17" s="1"/>
  <c r="C176" i="17" s="1"/>
  <c r="C177" i="17" s="1"/>
  <c r="C178" i="17" s="1"/>
  <c r="B165" i="17"/>
  <c r="C153" i="17"/>
  <c r="C154" i="17" s="1"/>
  <c r="C155" i="17" s="1"/>
  <c r="C156" i="17" s="1"/>
  <c r="C157" i="17" s="1"/>
  <c r="C158" i="17" s="1"/>
  <c r="C159" i="17" s="1"/>
  <c r="C160" i="17" s="1"/>
  <c r="C161" i="17" s="1"/>
  <c r="C162" i="17" s="1"/>
  <c r="C163" i="17" s="1"/>
  <c r="C164" i="17" s="1"/>
  <c r="B151" i="17"/>
  <c r="C139" i="17"/>
  <c r="C140" i="17" s="1"/>
  <c r="C141" i="17" s="1"/>
  <c r="C142" i="17" s="1"/>
  <c r="C143" i="17" s="1"/>
  <c r="C144" i="17" s="1"/>
  <c r="C145" i="17" s="1"/>
  <c r="C146" i="17" s="1"/>
  <c r="C147" i="17" s="1"/>
  <c r="C148" i="17" s="1"/>
  <c r="C149" i="17" s="1"/>
  <c r="C150" i="17" s="1"/>
  <c r="C11" i="16"/>
  <c r="C19" i="16"/>
  <c r="C20" i="16" s="1"/>
  <c r="C21" i="16" s="1"/>
  <c r="C22" i="16" s="1"/>
  <c r="C23" i="16" s="1"/>
  <c r="C24" i="16" s="1"/>
  <c r="C279" i="17"/>
  <c r="C280" i="17" s="1"/>
  <c r="C281" i="17" s="1"/>
  <c r="C282" i="17" s="1"/>
  <c r="C283" i="17" s="1"/>
  <c r="C284" i="17" s="1"/>
  <c r="C285" i="17" s="1"/>
  <c r="C286" i="17" s="1"/>
  <c r="C287" i="17" s="1"/>
  <c r="C272" i="17"/>
  <c r="C273" i="17" s="1"/>
  <c r="C274" i="17" s="1"/>
  <c r="C275" i="17" s="1"/>
  <c r="C20" i="18"/>
  <c r="A3" i="17" l="1"/>
  <c r="A4" i="18"/>
  <c r="A6" i="12"/>
  <c r="C9" i="12" s="1"/>
  <c r="C83" i="17"/>
  <c r="C84" i="17" s="1"/>
  <c r="C85" i="17" s="1"/>
  <c r="C62" i="17"/>
  <c r="C63" i="17" s="1"/>
  <c r="C64" i="17" s="1"/>
  <c r="C65" i="17" s="1"/>
  <c r="C66" i="17" s="1"/>
  <c r="C67" i="17" s="1"/>
  <c r="C68" i="17" s="1"/>
  <c r="C69" i="17" s="1"/>
  <c r="C70" i="17" s="1"/>
  <c r="C71" i="17" s="1"/>
  <c r="C72" i="17" s="1"/>
  <c r="C73" i="17" s="1"/>
  <c r="C74" i="17" s="1"/>
  <c r="C75" i="17" s="1"/>
  <c r="F20" i="12" l="1"/>
  <c r="C12" i="12"/>
  <c r="F18" i="12"/>
  <c r="C6" i="12"/>
  <c r="C20" i="12"/>
  <c r="F9" i="12"/>
  <c r="F16" i="12"/>
  <c r="F14" i="12"/>
  <c r="C14" i="12"/>
  <c r="C18" i="12"/>
  <c r="C16" i="12"/>
  <c r="C92" i="2"/>
  <c r="C97" i="2" l="1"/>
  <c r="C47" i="9" l="1"/>
  <c r="A3" i="16"/>
  <c r="A5" i="2" l="1"/>
  <c r="A7" i="15" l="1"/>
  <c r="B2" i="18"/>
  <c r="C7" i="18"/>
  <c r="C8" i="18" s="1"/>
  <c r="C9" i="18" s="1"/>
  <c r="C10" i="18" s="1"/>
  <c r="C11" i="18" s="1"/>
  <c r="C12" i="18" s="1"/>
  <c r="C13" i="18" s="1"/>
  <c r="C14" i="18" s="1"/>
  <c r="C15" i="18" s="1"/>
  <c r="C16" i="18" s="1"/>
  <c r="C64" i="2" l="1"/>
  <c r="C66" i="2"/>
  <c r="C67" i="2" s="1"/>
  <c r="C68" i="2" s="1"/>
  <c r="C69" i="2" s="1"/>
  <c r="C70" i="2" s="1"/>
  <c r="C71" i="2" s="1"/>
  <c r="C72" i="2" s="1"/>
  <c r="C73" i="2" s="1"/>
  <c r="C74" i="2" s="1"/>
  <c r="C75" i="2" s="1"/>
  <c r="C76" i="2" s="1"/>
  <c r="C77" i="2" s="1"/>
  <c r="C78" i="2" s="1"/>
  <c r="C79" i="2" s="1"/>
  <c r="A5" i="18" l="1"/>
  <c r="A23" i="18" l="1"/>
  <c r="A24" i="18" s="1"/>
  <c r="A20" i="18"/>
  <c r="C20" i="15" l="1"/>
  <c r="A4" i="17" l="1"/>
  <c r="A15" i="17" s="1"/>
  <c r="A19" i="17" s="1"/>
  <c r="F20" i="15"/>
  <c r="I20" i="15" s="1"/>
  <c r="I25" i="15"/>
  <c r="I23" i="15"/>
  <c r="I27" i="15"/>
  <c r="A5" i="16"/>
  <c r="A6" i="16" s="1"/>
  <c r="B8" i="15"/>
  <c r="A11" i="15"/>
  <c r="C15" i="17" l="1"/>
  <c r="A26" i="17"/>
  <c r="A27" i="17" s="1"/>
  <c r="A29" i="17" s="1"/>
  <c r="B12" i="15"/>
  <c r="A15" i="15"/>
  <c r="B16" i="15" s="1"/>
  <c r="C27" i="15"/>
  <c r="C23" i="15"/>
  <c r="C25" i="15"/>
  <c r="A54" i="17" l="1"/>
  <c r="C31" i="17" l="1"/>
  <c r="A57" i="17"/>
  <c r="A59" i="17" s="1"/>
  <c r="A77" i="17" l="1"/>
  <c r="A80" i="17" s="1"/>
  <c r="A87" i="17" s="1"/>
  <c r="A90" i="17" s="1"/>
  <c r="C55" i="17"/>
  <c r="C32" i="17" l="1"/>
  <c r="A22" i="18"/>
  <c r="C22" i="18" s="1"/>
  <c r="C81" i="17"/>
  <c r="C30" i="17"/>
  <c r="C28" i="17"/>
  <c r="C24" i="18"/>
  <c r="A95" i="17"/>
  <c r="A101" i="17" s="1"/>
  <c r="A105" i="17" s="1"/>
  <c r="A114" i="17" s="1"/>
  <c r="A4" i="9"/>
  <c r="A5" i="9" s="1"/>
  <c r="C13" i="2"/>
  <c r="C14" i="2" s="1"/>
  <c r="C15" i="2" s="1"/>
  <c r="A113" i="17" l="1"/>
  <c r="A106" i="17"/>
  <c r="B112" i="17" s="1"/>
  <c r="B16" i="9"/>
  <c r="B6" i="9"/>
  <c r="A6" i="2"/>
  <c r="A15" i="9"/>
  <c r="C30" i="9"/>
  <c r="C84" i="9" l="1"/>
  <c r="C82" i="9"/>
  <c r="A120" i="17"/>
  <c r="C37" i="9"/>
  <c r="C80" i="9"/>
  <c r="C78" i="9"/>
  <c r="A9" i="2"/>
  <c r="A10" i="2" s="1"/>
  <c r="A16" i="2" s="1"/>
  <c r="A19" i="2" s="1"/>
  <c r="C27" i="9"/>
  <c r="A27" i="9"/>
  <c r="A51" i="9" s="1"/>
  <c r="A52" i="9" s="1"/>
  <c r="C45" i="9"/>
  <c r="C33" i="9"/>
  <c r="F30" i="9"/>
  <c r="I30" i="9" s="1"/>
  <c r="C43" i="9"/>
  <c r="C41" i="9"/>
  <c r="C39" i="9"/>
  <c r="C35" i="9"/>
  <c r="B121" i="17" l="1"/>
  <c r="A136" i="17"/>
  <c r="A137" i="17" s="1"/>
  <c r="A151" i="17" s="1"/>
  <c r="A165" i="17" s="1"/>
  <c r="A179" i="17" s="1"/>
  <c r="B60" i="9"/>
  <c r="A59" i="9"/>
  <c r="B53" i="9"/>
  <c r="A22" i="2"/>
  <c r="K30" i="9"/>
  <c r="A195" i="17" l="1"/>
  <c r="A206" i="17" s="1"/>
  <c r="C75" i="9"/>
  <c r="F75" i="9" s="1"/>
  <c r="I75" i="9" s="1"/>
  <c r="K75" i="9" s="1"/>
  <c r="C71" i="9"/>
  <c r="A71" i="9"/>
  <c r="A38" i="2"/>
  <c r="A34" i="2"/>
  <c r="C19" i="2"/>
  <c r="A194" i="17" l="1"/>
  <c r="A222" i="17"/>
  <c r="A39" i="2"/>
  <c r="C196" i="17" l="1"/>
  <c r="C180" i="17"/>
  <c r="A238" i="17"/>
  <c r="A253" i="17" s="1"/>
  <c r="A40" i="2"/>
  <c r="A47" i="2" s="1"/>
  <c r="B33" i="2"/>
  <c r="A252" i="17" l="1"/>
  <c r="A267" i="17"/>
  <c r="A268" i="17"/>
  <c r="C38" i="2"/>
  <c r="B31" i="2"/>
  <c r="B32" i="2"/>
  <c r="B37" i="2"/>
  <c r="A50" i="2"/>
  <c r="A46" i="2" l="1"/>
  <c r="A54" i="2"/>
  <c r="A64" i="2" s="1"/>
  <c r="A276" i="17"/>
  <c r="A288" i="17" s="1"/>
  <c r="C270" i="17" s="1"/>
  <c r="A299" i="17" l="1"/>
  <c r="C114" i="17" s="1"/>
  <c r="H58" i="2"/>
  <c r="B126" i="17" l="1"/>
  <c r="C277" i="17"/>
  <c r="C269" i="17"/>
  <c r="B94" i="17"/>
  <c r="A303" i="17"/>
  <c r="A306" i="17" s="1"/>
  <c r="A83" i="2"/>
  <c r="A88" i="2" s="1"/>
  <c r="A92" i="2" s="1"/>
  <c r="A95" i="2" s="1"/>
  <c r="A312" i="17" l="1"/>
  <c r="C303" i="17" s="1"/>
  <c r="D89" i="2"/>
  <c r="A96" i="2" l="1"/>
  <c r="A97" i="2" s="1"/>
  <c r="A98" i="2" s="1"/>
  <c r="A86" i="2"/>
  <c r="A87" i="2"/>
  <c r="C95" i="2" l="1"/>
  <c r="A17" i="16" l="1"/>
</calcChain>
</file>

<file path=xl/sharedStrings.xml><?xml version="1.0" encoding="utf-8"?>
<sst xmlns="http://schemas.openxmlformats.org/spreadsheetml/2006/main" count="885" uniqueCount="468">
  <si>
    <t>SECTION</t>
  </si>
  <si>
    <t>PERSONAL INFORMATION</t>
  </si>
  <si>
    <t>Basic Information</t>
  </si>
  <si>
    <t>Name</t>
  </si>
  <si>
    <t>……………………………</t>
  </si>
  <si>
    <t>|___|</t>
  </si>
  <si>
    <t>|___|___|</t>
  </si>
  <si>
    <t>MALE</t>
  </si>
  <si>
    <t>FEMALE</t>
  </si>
  <si>
    <t>Are you currently in school, college or university?</t>
  </si>
  <si>
    <t>YES</t>
  </si>
  <si>
    <t>NO</t>
  </si>
  <si>
    <t>What is your marital status?</t>
  </si>
  <si>
    <t>(READ ALOUD THE OPTIONS)</t>
  </si>
  <si>
    <t>MARRIED MONOGAMOUS</t>
  </si>
  <si>
    <t>MARRIED POLYGAMOUS</t>
  </si>
  <si>
    <t>LIVING TOGETHER</t>
  </si>
  <si>
    <t>SEPARATED</t>
  </si>
  <si>
    <t>DIVORCED</t>
  </si>
  <si>
    <t>WIDOW OR WIDOWER</t>
  </si>
  <si>
    <t>NEVER MARRIED</t>
  </si>
  <si>
    <t>YES, all of them</t>
  </si>
  <si>
    <t>YES, some of them</t>
  </si>
  <si>
    <t>NO, none of them</t>
  </si>
  <si>
    <t>OTHER (SPECIFY)</t>
  </si>
  <si>
    <t>NO, IN OTHER COUNTY</t>
  </si>
  <si>
    <t>NO, IN OTHER COUNTRY</t>
  </si>
  <si>
    <t>How many people live with you? (Do not count yourself)</t>
  </si>
  <si>
    <t xml:space="preserve">(BY PEOPLE LIVING WITH YOU WE MEAN PEOPLE WHO STAY UNDER THE SAME ROOF AND EAT OUT OF THE SAME KITCHEN AT LEAST 100 DAYS IN A YEAR. IF ANSWER IS 1 DIGIT ONLY, HAVE A 0 TO THE LEFT. E.g., IF 1 MEMBER, WRITE 01) </t>
  </si>
  <si>
    <t>a.</t>
  </si>
  <si>
    <t>b.</t>
  </si>
  <si>
    <t>c.</t>
  </si>
  <si>
    <t>d.</t>
  </si>
  <si>
    <t>e.</t>
  </si>
  <si>
    <t>f.</t>
  </si>
  <si>
    <t>g.</t>
  </si>
  <si>
    <t>h.</t>
  </si>
  <si>
    <t>|__|</t>
  </si>
  <si>
    <t>1.A</t>
  </si>
  <si>
    <r>
      <t xml:space="preserve">(CONFIRM THAT </t>
    </r>
    <r>
      <rPr>
        <sz val="8"/>
        <color rgb="FFFF0000"/>
        <rFont val="Arial"/>
        <family val="2"/>
      </rPr>
      <t>XX</t>
    </r>
    <r>
      <rPr>
        <sz val="8"/>
        <rFont val="Arial"/>
        <family val="2"/>
      </rPr>
      <t xml:space="preserve"> HERE IS THE SAME AS THE ONE LISTED ON </t>
    </r>
    <r>
      <rPr>
        <sz val="8"/>
        <color rgb="FFFF0000"/>
        <rFont val="Arial"/>
        <family val="2"/>
      </rPr>
      <t>XX</t>
    </r>
    <r>
      <rPr>
        <sz val="8"/>
        <rFont val="Arial"/>
        <family val="2"/>
      </rPr>
      <t>)</t>
    </r>
  </si>
  <si>
    <t>Yes</t>
  </si>
  <si>
    <t>1.B</t>
  </si>
  <si>
    <t>Time Use</t>
  </si>
  <si>
    <t>Sleep</t>
  </si>
  <si>
    <t>No</t>
  </si>
  <si>
    <t>(RECORD NUMBER OF BUSINESS)</t>
  </si>
  <si>
    <t>Other: specify</t>
  </si>
  <si>
    <t>My spouse</t>
  </si>
  <si>
    <t>My sons/daughters</t>
  </si>
  <si>
    <t>My siblings</t>
  </si>
  <si>
    <t>My parents</t>
  </si>
  <si>
    <t>My spouse's extended family</t>
  </si>
  <si>
    <t>3.B</t>
  </si>
  <si>
    <t>No, temporarily closed</t>
  </si>
  <si>
    <t>No, permanently closed</t>
  </si>
  <si>
    <t>Don't know</t>
  </si>
  <si>
    <t>MONEY DECISIONS</t>
  </si>
  <si>
    <t>Myself</t>
  </si>
  <si>
    <t>My children</t>
  </si>
  <si>
    <t>Other</t>
  </si>
  <si>
    <t>|__|__|</t>
  </si>
  <si>
    <t>Next I’d like you to think about recent money/financial transactions from members of your household.</t>
  </si>
  <si>
    <t>Did any member of your household [...] after February 2020?</t>
  </si>
  <si>
    <t>Value of the transaction (in Ksh.)</t>
  </si>
  <si>
    <t>Value of the transaction (Ksh.)</t>
  </si>
  <si>
    <t>Value obtained for the sale</t>
  </si>
  <si>
    <t>Value of the savings used</t>
  </si>
  <si>
    <t>borrow any cash from bank/other financial institution/money lender/family</t>
  </si>
  <si>
    <t>Does your spouse/partner live with you?</t>
  </si>
  <si>
    <t xml:space="preserve">Any type of work: employee, your own business, farm, helped enterprise, etc. </t>
  </si>
  <si>
    <t>Financial decisions</t>
  </si>
  <si>
    <t>sell off land plots</t>
  </si>
  <si>
    <t>sell off livestock (cattle, goats, sheeps, donkeys, etc.)</t>
  </si>
  <si>
    <t>use/deplete savings</t>
  </si>
  <si>
    <t>Helping children with school activities</t>
  </si>
  <si>
    <t>Playing with children</t>
  </si>
  <si>
    <t>How many hours did you work last month?</t>
  </si>
  <si>
    <t xml:space="preserve"> Who was the owner? / who was the main recipient?</t>
  </si>
  <si>
    <t>[0-5,000]</t>
  </si>
  <si>
    <t>AND</t>
  </si>
  <si>
    <t>sell off business assets (e.g. inventory, machinery, other inputs)</t>
  </si>
  <si>
    <t xml:space="preserve">(IF ANSWER CODE IS 1 DIGIT ONLY, HAVE A 0 TO THE LEFT, E.g., 01) </t>
  </si>
  <si>
    <t xml:space="preserve">
|___|___|…………………</t>
  </si>
  <si>
    <t>INFORMAL SECTOR (EMPLOYED)</t>
  </si>
  <si>
    <t>SMALL SCALE AGRICULTURE (EMPLOYED)</t>
  </si>
  <si>
    <t>PASTORALIST ACTIVITIES (EMPLOYED)</t>
  </si>
  <si>
    <t>INDIVIDUAL/ PRIVATE HOUSEHOLD</t>
  </si>
  <si>
    <t>NATIONAL GOVERNMENT</t>
  </si>
  <si>
    <t>COUNTY GOVERNMENT</t>
  </si>
  <si>
    <t>PRIVATE SECTOR ENTERPRISE</t>
  </si>
  <si>
    <t>INTERNATIONAL ORGANIZATIONS/NGO</t>
  </si>
  <si>
    <t>LOCAL NGO/CBO</t>
  </si>
  <si>
    <t>FAITH BASED ORGANIZATION</t>
  </si>
  <si>
    <t>SCHOOL BOARDS (BOM) EMPLOYEES</t>
  </si>
  <si>
    <t>6.A</t>
  </si>
  <si>
    <t>Did this establishment experience any of the following changes in response to the COVID-19 outbreak?</t>
  </si>
  <si>
    <t>received any national or local government support in response to the crisis?</t>
  </si>
  <si>
    <t xml:space="preserve">Now I am going to ask you about the people that you live with. By that we mean people who stay under the same roof and eat out of the same kitchen. </t>
  </si>
  <si>
    <t>Taking care of children (e.g. feeding, washing, dressing, watching over, putting to sleep)</t>
  </si>
  <si>
    <t>took loan from formal or informal lenders to sustain business operations?</t>
  </si>
  <si>
    <t>(APPROXIMATE NUMBER IF DON'T KNOW EXACTLY)</t>
  </si>
  <si>
    <t>MYSELF (e.g worked in my business, plots, etc.)</t>
  </si>
  <si>
    <t>How many employees does your business have now? (not including yourself)</t>
  </si>
  <si>
    <t>Value of the cash/in-kind borrowed</t>
  </si>
  <si>
    <t>Vaue of the cash/in-kind received</t>
  </si>
  <si>
    <t>Value of the cash/in-kind transfer</t>
  </si>
  <si>
    <t xml:space="preserve">How many spouses do you currently have? </t>
  </si>
  <si>
    <t>[5,001-10,000]</t>
  </si>
  <si>
    <t>[10,001-20,000]</t>
  </si>
  <si>
    <t>[20,001-40,000]</t>
  </si>
  <si>
    <t>[40,001-60,000]</t>
  </si>
  <si>
    <t>[60,001-100,000]</t>
  </si>
  <si>
    <t>[100,001-500,000]</t>
  </si>
  <si>
    <t>[500,001-1,000,000]</t>
  </si>
  <si>
    <t>&gt;1,000,000</t>
  </si>
  <si>
    <t>VIGNETTES</t>
  </si>
  <si>
    <t>PERCEPTION OF COVID IMPACTS IN INTRAHOUSEHOLD DECISION MAKING</t>
  </si>
  <si>
    <t xml:space="preserve">INSTRUCTIONS: NAMES SHOULD BE ADOPTED TO KENYAN CONTEXT AND BE MALE/FEMALE DEPENDING ON THE SEX OF THE RESPONDENT. ORDER OF QUESTIONS SHOULD BE RANDOMIZED. </t>
  </si>
  <si>
    <t xml:space="preserve">Now I am going to read you some stories about different individuals. This question format is different from the rest so take your time in answering. For each I will then ask you how much you are like or not like each of these people. We would like to know if you are completely different from them, similar to them, or somewhere in between. There are no right or wrong answers to these questions. </t>
  </si>
  <si>
    <t>Are you like this person?</t>
  </si>
  <si>
    <t>Are you completely the same or somewhat the same?</t>
  </si>
  <si>
    <t>Completely the same</t>
  </si>
  <si>
    <t>Somewhat the same</t>
  </si>
  <si>
    <t>Are you completely different or somewhat different?</t>
  </si>
  <si>
    <t>Completely different</t>
  </si>
  <si>
    <t>Somewhat different</t>
  </si>
  <si>
    <t>(IF MARITAL STATUS=1,2,3)</t>
  </si>
  <si>
    <t>WELLBEING</t>
  </si>
  <si>
    <t>Rarely (1-2 days)</t>
  </si>
  <si>
    <t>Sometimes (3-10 days)</t>
  </si>
  <si>
    <t>Often (+10 days)</t>
  </si>
  <si>
    <t>Imagine for a minute that you are living the best life you can possibly imagine. Now imagine that your life is the worst it could possibly be. Imagine a ladder with 10 steps. Suppose we say that the top of the ladder (step 10) represents the best possible life for you and the bottom (step 1) represents the worst possible life for you. Which step on the ladder best represents where you personally stand at the present time?</t>
  </si>
  <si>
    <t>Think about your life five years from today. Which step best represents where you personally believe you will be on the ladder five years from now?</t>
  </si>
  <si>
    <t>How many of the [X] hours you spend on [activity] you are also watching over children?</t>
  </si>
  <si>
    <t xml:space="preserve">Now , we will ask you about the number of hours you spent with children doing different activities. Please answer about the number of hours you were "just" doing that. </t>
  </si>
  <si>
    <t>2.A</t>
  </si>
  <si>
    <t xml:space="preserve">Gender? </t>
  </si>
  <si>
    <t>Fertility, Household and Family Composition</t>
  </si>
  <si>
    <t xml:space="preserve">(IF ANSWER IS 1 DIGIT ONLY, HAVE A 0 TO THE LEFT. E.g., IF 2 BUSINESSES, WRITE 02) </t>
  </si>
  <si>
    <t>receive any help from other households (e.g gifts in cash/in-kind from relatives and friends)</t>
  </si>
  <si>
    <t xml:space="preserve">ECONOMIC ACTIVITY </t>
  </si>
  <si>
    <t>How many sources of income do you have now? (the respondent)</t>
  </si>
  <si>
    <t>3.C</t>
  </si>
  <si>
    <t xml:space="preserve">SPOUSE ECONOMIC ACTIVITY </t>
  </si>
  <si>
    <t>4.B</t>
  </si>
  <si>
    <t>SPOUSE/PARTNER WAS NOT WORKING FOR PAY</t>
  </si>
  <si>
    <t>Total</t>
  </si>
  <si>
    <t>Female adults</t>
  </si>
  <si>
    <t>Male adults</t>
  </si>
  <si>
    <t>What is your relationship to the head of the household?</t>
  </si>
  <si>
    <t>Head of household</t>
  </si>
  <si>
    <t>Spouse/partner</t>
  </si>
  <si>
    <t>Son/Daughter</t>
  </si>
  <si>
    <t>Stepson/stepdaughter</t>
  </si>
  <si>
    <t>Son in law/daughter in law</t>
  </si>
  <si>
    <t>Father/mother</t>
  </si>
  <si>
    <t>Brother/sister</t>
  </si>
  <si>
    <t>Brother in law/sister in law</t>
  </si>
  <si>
    <t>Grandson/grandaughter</t>
  </si>
  <si>
    <t>Grandfather/grandmother</t>
  </si>
  <si>
    <t>Uncle/aunt</t>
  </si>
  <si>
    <t>Nephew/Niece</t>
  </si>
  <si>
    <t>Cousin</t>
  </si>
  <si>
    <t>Worker/servant</t>
  </si>
  <si>
    <t>No kindred</t>
  </si>
  <si>
    <t>Other (specify)</t>
  </si>
  <si>
    <t>Father in law/mother in law</t>
  </si>
  <si>
    <t>Ex-spouse/ex-partner</t>
  </si>
  <si>
    <t>|__|__|…...</t>
  </si>
  <si>
    <t xml:space="preserve">Gender of the head of the household? </t>
  </si>
  <si>
    <t>(READ OUT)</t>
  </si>
  <si>
    <t>Eating/drinking/Wash yourself/get dressed/other personal care</t>
  </si>
  <si>
    <t>TIME USE</t>
  </si>
  <si>
    <t xml:space="preserve">Not Joint with spouse/partner </t>
  </si>
  <si>
    <t>How many operational businesses does your spouse/partner own (not joint with you) now?</t>
  </si>
  <si>
    <t>Present</t>
  </si>
  <si>
    <t>Approximately, how many employees does the primary business your spouse/partner owns without you have? (not including your partner)</t>
  </si>
  <si>
    <r>
      <t>"[Person's name] feels that [her/his] voice is heard</t>
    </r>
    <r>
      <rPr>
        <sz val="8"/>
        <color theme="4"/>
        <rFont val="Arial"/>
        <family val="2"/>
      </rPr>
      <t xml:space="preserve"> </t>
    </r>
    <r>
      <rPr>
        <b/>
        <sz val="8"/>
        <color theme="4"/>
        <rFont val="Arial"/>
        <family val="2"/>
      </rPr>
      <t>[less/more]</t>
    </r>
    <r>
      <rPr>
        <sz val="8"/>
        <rFont val="Arial"/>
        <family val="2"/>
      </rPr>
      <t xml:space="preserve"> inside the household when it comes to making important decisions than it was 6 months ago"</t>
    </r>
  </si>
  <si>
    <r>
      <t>[Person's name] feels that [her/his] household's wellbeing depends</t>
    </r>
    <r>
      <rPr>
        <b/>
        <sz val="8"/>
        <color theme="4"/>
        <rFont val="Arial"/>
        <family val="2"/>
      </rPr>
      <t xml:space="preserve"> [less/more]</t>
    </r>
    <r>
      <rPr>
        <sz val="8"/>
        <color theme="1"/>
        <rFont val="Arial"/>
        <family val="2"/>
      </rPr>
      <t xml:space="preserve"> than before COVID-19 on [her/his] spouse/partner income</t>
    </r>
  </si>
  <si>
    <r>
      <t xml:space="preserve">"[Person's name] feels that, since the outbreak of COVID-19, her/his partner controls </t>
    </r>
    <r>
      <rPr>
        <b/>
        <sz val="8"/>
        <color theme="4"/>
        <rFont val="Arial"/>
        <family val="2"/>
      </rPr>
      <t>[less/more]</t>
    </r>
    <r>
      <rPr>
        <sz val="8"/>
        <rFont val="Arial"/>
        <family val="2"/>
      </rPr>
      <t xml:space="preserve"> than before how the household money is spent "</t>
    </r>
  </si>
  <si>
    <t>How often  did you eat a smaller meal than you felt you needed because there was not enough food in the last month?</t>
  </si>
  <si>
    <t>Including yourself, in total, how many wives or live-in partners does your spouse have?</t>
  </si>
  <si>
    <t xml:space="preserve">(IF MALE IS POLYGAMOUS, ASK NEXT TWO QUESTIONS ABOUT THE FIRST WIFE) </t>
  </si>
  <si>
    <t>Domestic work (e.g. cooking, cleaning, shopping household goods, caring for elderly/ill, etc.)</t>
  </si>
  <si>
    <t>Leisure and social activities (e.g. watching tv, listening to radio, reading, meeting friends/famiily, going to church, etc. )</t>
  </si>
  <si>
    <t>NUMBER OF HOURS in 2.02: a-i MUST ADD UP TO 24</t>
  </si>
  <si>
    <t>Who is the main income-earning household member now?</t>
  </si>
  <si>
    <t>How many operational businesses do you own now?</t>
  </si>
  <si>
    <r>
      <t xml:space="preserve">Joint with with spouse/partner </t>
    </r>
    <r>
      <rPr>
        <sz val="8"/>
        <color theme="4"/>
        <rFont val="Arial"/>
        <family val="2"/>
      </rPr>
      <t>(</t>
    </r>
    <r>
      <rPr>
        <b/>
        <sz val="8"/>
        <color theme="4"/>
        <rFont val="Arial"/>
        <family val="2"/>
      </rPr>
      <t>ASK IF MARITAL STATUS MARRIED/LIVING TOGETHER)</t>
    </r>
  </si>
  <si>
    <t>How many hours did you work in your spouse/partner's businesses last month?</t>
  </si>
  <si>
    <t>(READ ALOUD THE OPTIONS. Do not consider intra-city moves as migration. For example, If the person moved from one neighborhood to another in Nairobi, then the answer is "YES".)</t>
  </si>
  <si>
    <t>Who is your spouse's/partner's main employer for pay now? (employed)</t>
  </si>
  <si>
    <t>Now I am going to ask you about the number of hours you spend on a typical working day in different activities. We understand you may be at the same time taking care of children while you perform the following activities</t>
  </si>
  <si>
    <t>Randomization</t>
  </si>
  <si>
    <t>less</t>
  </si>
  <si>
    <t>more</t>
  </si>
  <si>
    <t xml:space="preserve">Randomize before vignettes whether they get "less" or "more" (as highlighted below in blue) versions. Randomization occurs once and applies to all vignettes. Please see below the two types of randomization respondents may get. </t>
  </si>
  <si>
    <t xml:space="preserve">Time end interview: </t>
  </si>
  <si>
    <t>Was this call dropped or interrupted at any time, and continued later?</t>
  </si>
  <si>
    <t>|___| Displayed no problems speaking or understanding language</t>
  </si>
  <si>
    <t>|___| Displayed a little difficulty speaking or understanding language</t>
  </si>
  <si>
    <t>|___| Displayed moderate difficulty speaking or understanding language</t>
  </si>
  <si>
    <t>|___| Displayed serious problems speaking or understanding language</t>
  </si>
  <si>
    <t>Are you very confident, somewhat confident or not very confident in the overall quality and truthfulness of this respondent's responses?</t>
  </si>
  <si>
    <t>|___| Very confident</t>
  </si>
  <si>
    <t>|___| Somewhat confident</t>
  </si>
  <si>
    <t>|___| Not confident</t>
  </si>
  <si>
    <t>If SOMEWHAT or NOT CONFIDENT: Why?</t>
  </si>
  <si>
    <t>Please note any other comments on the survey at this time</t>
  </si>
  <si>
    <t>Informed Consent</t>
  </si>
  <si>
    <t>Kenya Youth Entrepreneurship and Opportunities Project (COVID Survey)</t>
  </si>
  <si>
    <t>Hello, my name is ______________________. (Enumerator name)</t>
  </si>
  <si>
    <t xml:space="preserve">I am a researcher for Innovations for Poverty Action, a research and policy non-profit that discovers and promotes effective solutions to global poverty problems. I am calling you today because we are conducting a study to gather information about the effects of the current COVID-19 pandemic on youth entrepreneurs. The study is in collaboration with researchers from the World Bank. We are contacting you for this survey because you recently completed a baseline survey for the Kenya Youth Entrepreneurship and Opportunities (KYEOP) with IPA. </t>
  </si>
  <si>
    <t xml:space="preserve">By continuing this survey, you freely provide consent for Innovations for Poverty Action (“IPA”) to collect, process and transfer your personal data (“data”) for the purposes of this research which is to identify ways the Government of Kenya and others can support youth economic opportunities. Your responses will be kept private and no information that identifies you personally will be shared with anyone beyond the research team and technical staff at IPA who oversee research. There are no anticipated risks from taking part in this interview. We will collect your personal data, but if you don’t want to answer any question, you may skip it and will not be penalized for doing so.  </t>
  </si>
  <si>
    <t xml:space="preserve">IPA commits to comply with the principles of data protection set forth in the Kenya Data Protection Act, 2019. You have the right to: be informed on IPA’s use of your data, access your data that IPA holds, and request IPA update, correct, or delete your data, or opt-out at any time. </t>
  </si>
  <si>
    <t>IPA will collect the following data from you: 
   1. Personal information about you
   2. Information about your household
   3. Labor and Business activities of you and your spouse
   4. Impacts of Covid-19 on your household</t>
  </si>
  <si>
    <t xml:space="preserve">IPA may transfer your personal data inside Kenya or to the United States for the purposes of this research project only. IPA may also transfer your personal data to KYEOP partners including the Ministry of ICT, Innovation and Youth and Micro and Small Enterprises Authority. This information may be used for contacting you for the KYEOP program updates only. IPA has in place security measures, such as encrypted software, and limits access to your personal data on a need-to-know basis. Your personal data will only be retained as long as reasonably necessary for this project. Afterwards, IPA will either delete your personal data or anonymize your data to ensure you are no longer identifiable. We may save and use this phone number to contact you again for a different IPA research project in the future, as long as you agree, but you can always opt-out. </t>
  </si>
  <si>
    <t>If I have answered all your questions, do you agree to participate in this study? (Surveyor should indicate subject’s response)
Yes [  ]
No  [  ]</t>
  </si>
  <si>
    <t xml:space="preserve">Were there language problems with the respondent? </t>
  </si>
  <si>
    <t>give any cash/in-kind transfer or loan to another household</t>
  </si>
  <si>
    <t>Never</t>
  </si>
  <si>
    <t>How old are you?</t>
  </si>
  <si>
    <t>started online sales or remote work arrangement?</t>
  </si>
  <si>
    <t xml:space="preserve">sell off other household assets (example: bike, car, tv, radio, computer, furniture, watches, etc.) </t>
  </si>
  <si>
    <t>Work/studying/training (paid and unpaid), including transport/commute to workplace</t>
  </si>
  <si>
    <r>
      <t xml:space="preserve">
</t>
    </r>
    <r>
      <rPr>
        <sz val="8"/>
        <color theme="1"/>
        <rFont val="Arial"/>
        <family val="2"/>
      </rPr>
      <t>In Ksh. Total income from all earning activities (work, business, remittances, government, etc.)</t>
    </r>
    <r>
      <rPr>
        <b/>
        <sz val="8"/>
        <color theme="4"/>
        <rFont val="Arial"/>
        <family val="2"/>
      </rPr>
      <t xml:space="preserve">
</t>
    </r>
  </si>
  <si>
    <t>sell the business or transfer ownership to another person?</t>
  </si>
  <si>
    <t>(YES= THE RESPONDENT DOES NOT OWN THE BUSINESS ANYMORE)</t>
  </si>
  <si>
    <t>Approximately, how much income did your spouse/partner earn in total last month?</t>
  </si>
  <si>
    <t xml:space="preserve">
(PROMPT TO APPROXIMATE NUMBER IF DON'T KNOW EXACTLY) 
In Ksh. Total income from ( all work/business earning activities/remittances/government help/etc.)
</t>
  </si>
  <si>
    <t>How many hours do you spend now on this activity on a typical working day in your household?</t>
  </si>
  <si>
    <t>(NOW I WILL ASK YOU QUESTIONS ON HOW YOU PERCEIVE LIFE AND YOUR BUSINESS SKILLS)</t>
  </si>
  <si>
    <t>(NOW I WILL ASK YOU TWO QUESTIONS ON HOW YOU PERCEIVE LIFE)</t>
  </si>
  <si>
    <t>Do you think the total profit of this enterprise is greater than your primary business?</t>
  </si>
  <si>
    <t>NO, IN OTHER VILLAGE/TOWN IN THIS COUNTY</t>
  </si>
  <si>
    <t xml:space="preserve">Who was the owner?
In f, g, ask instead: who was the main recipient?
</t>
  </si>
  <si>
    <t>Select all that apply. In f and g ask: who was the main recipient? Otherwise: who was the owner?</t>
  </si>
  <si>
    <t>My extended family</t>
  </si>
  <si>
    <t>Do you spend any hours taking care or playing with children in a typical working day now?</t>
  </si>
  <si>
    <t>How many of these people are still living in your household?</t>
  </si>
  <si>
    <t>How many of these people are still living outside your household?</t>
  </si>
  <si>
    <t>changed or decreased the type of products sold or increased delivery of goods or services?</t>
  </si>
  <si>
    <t xml:space="preserve">You mentioned earlier you and your partner live separately. May I ask since when? </t>
  </si>
  <si>
    <t>(Instructions: if respondent is living with partner, do not say "Living in your household or not")</t>
  </si>
  <si>
    <t>Are you the main income-earning household member?</t>
  </si>
  <si>
    <t>What are your main sources of income?</t>
  </si>
  <si>
    <t xml:space="preserve">(MAKE SURE SELF-EMPLOYMENT AND HUSTLING ARE CONSIDERED A BUSINESS. RECORD UP TO THE NUMBER OF BUSINESSES MENTIONED IN 3.01, USING A LINE FOR EACH SOURCE. IF HE/SHE MENTIONS MORE THAN 1, ASK HIM/HER TO ORDER THEM STARTING WITH THE MAIN SOURCE OF INCOME. IF MORE THAN 3 SOURCES ARE MENTIONED, KEEP THE 3 MAIN ONES. IF ANSWER CODE IS 1 DIGIT ONLY, HAVE A 0 TO THE LEFT, E.g., 01) </t>
  </si>
  <si>
    <r>
      <t>1</t>
    </r>
    <r>
      <rPr>
        <vertAlign val="superscript"/>
        <sz val="8"/>
        <color indexed="8"/>
        <rFont val="Arial"/>
        <family val="2"/>
      </rPr>
      <t>st</t>
    </r>
  </si>
  <si>
    <t>|___||___|……………</t>
  </si>
  <si>
    <r>
      <t>2</t>
    </r>
    <r>
      <rPr>
        <vertAlign val="superscript"/>
        <sz val="8"/>
        <color indexed="8"/>
        <rFont val="Arial"/>
        <family val="2"/>
      </rPr>
      <t>nd</t>
    </r>
  </si>
  <si>
    <r>
      <t>3</t>
    </r>
    <r>
      <rPr>
        <vertAlign val="superscript"/>
        <sz val="8"/>
        <color indexed="8"/>
        <rFont val="Arial"/>
        <family val="2"/>
      </rPr>
      <t>rd</t>
    </r>
  </si>
  <si>
    <t>FARMING</t>
  </si>
  <si>
    <t>BUSINESS(ES) (EXCLUDING FARMING)</t>
  </si>
  <si>
    <t>(RECORD AN ANSWER FOR EACH OF SUB-SECTIONS)</t>
  </si>
  <si>
    <t>WAGE EMPLOYMENT</t>
  </si>
  <si>
    <t>REMITTANCE - KENYA</t>
  </si>
  <si>
    <t>REMITTANCE - FOREIGN</t>
  </si>
  <si>
    <t>WELFARE BENEFITS (ORPHANS, PWD)</t>
  </si>
  <si>
    <t>None (Dependant)</t>
  </si>
  <si>
    <t>LABOR AND INCOME</t>
  </si>
  <si>
    <t>In the last month, have you done the following for at least one day?</t>
  </si>
  <si>
    <t>(ANSWER ALL OF a-g BEFORE CONSIDERING SKIP PATTERNS. BY "ONE DAY" WE MEAN AT LEAST 6 HOURS (NOT NECESSARILY CONTINUOUS) IN THE MONTH)</t>
  </si>
  <si>
    <t>worked as an employee for wage, salary, or commission?</t>
  </si>
  <si>
    <t>worked on your own business, for example, as a trader, shopkeeper, barber, dressmaker, carpenter, taxi driver, car washer, etc.?</t>
  </si>
  <si>
    <t>worked on your own farm, agricultural land, or livestock?</t>
  </si>
  <si>
    <t>helped in a business or enterprise belonging to or run by a household member?</t>
  </si>
  <si>
    <t>helped in an agricultural activity or cared for livestock belonging to or run by a household member?</t>
  </si>
  <si>
    <t>worked as a volunteer?</t>
  </si>
  <si>
    <t>worked as a intern/apprentice?</t>
  </si>
  <si>
    <t>How many hours do you usually work per week in all these activities (consider a typical week)?</t>
  </si>
  <si>
    <t xml:space="preserve">(HOURS PER WEEK. HAVE A 0 TO THE LEFT. E.g., IF 8 HOURS, WRITE 008) </t>
  </si>
  <si>
    <t>|___|___|___|</t>
  </si>
  <si>
    <t xml:space="preserve">Out of all the activities you participated in the last month, in which activity did you earn the highest income? </t>
  </si>
  <si>
    <t>(MAKE SURE TO INCLUDE PAYMENTS IN KIND AND OTHER BENEFITS. IF ONLY IN KIND PAYMENTS IN ALL ACTIVITIES USE 96. ENTER LETTER FROM 3.03)</t>
  </si>
  <si>
    <t>Who is the main employer for [your primary economic activity]?</t>
  </si>
  <si>
    <t>SELF EMPLOYED - FORMAL</t>
  </si>
  <si>
    <t>SELF EMPLOYED - INFORMAL</t>
  </si>
  <si>
    <t>SELF SMALL SCALE AGRICULTURE</t>
  </si>
  <si>
    <t>SELF PASTORALIST ACTIVITIES</t>
  </si>
  <si>
    <t xml:space="preserve">How much income did you earn from [your economic activity] in the last completed month? </t>
  </si>
  <si>
    <t>(IF NOT YET PAID, EXPECTED PAYMENT. IN THE CASE OF EMPLOYEES, WE ARE ASKING ABOUT WAGE RECEIVED IN CASH. IN THE CASE OF SELF-EMPLOYED, COMPUTE PROFIT AS THE EARNINGS IN CASH RECEIVED FROM THE ACTIVITY MINUS ALL THE COSTS RELATED TO THE ACTIVITY. ADD UP WAGE PAID TO SELF, IF ANY. HAVE 0 TO THE LEFT. E.g., IF 20000, WRITE 020000)</t>
  </si>
  <si>
    <t>KSh  |__|__|__|__|__|__|</t>
  </si>
  <si>
    <t>REFUSED TO ANSWER</t>
  </si>
  <si>
    <t>YES, GOODS</t>
  </si>
  <si>
    <t>YES, SERVICES</t>
  </si>
  <si>
    <t>YES, BOTH</t>
  </si>
  <si>
    <t>YES, OTHER (SPECIFY)</t>
  </si>
  <si>
    <t>What is the monetary value of goods and services provided last month?</t>
  </si>
  <si>
    <t>(HAVE 0 TO THE LEFT. E.g., IF 20000, WRITE 020000)</t>
  </si>
  <si>
    <t xml:space="preserve">BUSINESS </t>
  </si>
  <si>
    <t>Did your business experience any of the following changes since December 2020?</t>
  </si>
  <si>
    <t>How many hours in a week do you work on average in this/these business/es in the last month?</t>
  </si>
  <si>
    <t xml:space="preserve">(FOLLOW THE BUSINESS ID IN 4.07. HAVE 0 TO THE LEFT. E.g., IF 20 HOURS, WRITE 020) </t>
  </si>
  <si>
    <t>BUSINESS ID</t>
  </si>
  <si>
    <t>AVERAGE HOURS</t>
  </si>
  <si>
    <t>|__|__|__|</t>
  </si>
  <si>
    <t>Do you live in the same village/town/city back than in December 2020?</t>
  </si>
  <si>
    <t>Children 0-3 years old</t>
  </si>
  <si>
    <t>Children 4-5 years old</t>
  </si>
  <si>
    <t>Children 6-17 years old</t>
  </si>
  <si>
    <t xml:space="preserve">Did you, your partner (living in your household or not), or another member of your household [...] after December 2020?  
</t>
  </si>
  <si>
    <t>Instructions: preload data from respondent's gender, age, marital status. Prompt error if different gender, confirm. Prompt error if age difference above one year, confirm (as in previous round)</t>
  </si>
  <si>
    <t>Has your marital status changed since December 2020?</t>
  </si>
  <si>
    <t>Have you given birth since December 2020?</t>
  </si>
  <si>
    <t>Have you fathered any children with any woman sinceDecember 2020?</t>
  </si>
  <si>
    <t xml:space="preserve">I moved somewhere else after December 2020 </t>
  </si>
  <si>
    <t>My spouse moved somewhere else after December 2020</t>
  </si>
  <si>
    <t>We were living separately prior to December 2020</t>
  </si>
  <si>
    <t xml:space="preserve">Did you move into a new household after December 2020? </t>
  </si>
  <si>
    <t xml:space="preserve">How many people moved into your household after December 2020, and lived with you for at least one month? </t>
  </si>
  <si>
    <t>7.A</t>
  </si>
  <si>
    <t>Next I’d like you to think about the assets you owned before Covid (February 2020)</t>
  </si>
  <si>
    <t>Did you own any [asset] in February 2020?</t>
  </si>
  <si>
    <t>Land plots</t>
  </si>
  <si>
    <t>Business assets</t>
  </si>
  <si>
    <t>Livestock</t>
  </si>
  <si>
    <t>Savings</t>
  </si>
  <si>
    <t>How did you own [asset]?</t>
  </si>
  <si>
    <t>Value</t>
  </si>
  <si>
    <t>7.B</t>
  </si>
  <si>
    <t>Assets before COVID</t>
  </si>
  <si>
    <t xml:space="preserve">Did you own any [asset] in February 2020?
</t>
  </si>
  <si>
    <t>How did you own this/these [asset(s)]?</t>
  </si>
  <si>
    <t>Entirely myself</t>
  </si>
  <si>
    <t>Mostly by myself</t>
  </si>
  <si>
    <t>Mostly jointly with other household members</t>
  </si>
  <si>
    <t xml:space="preserve">Approximately, what was the value of this/these asset(s) you owned in February 2020? </t>
  </si>
  <si>
    <t>Mostly jointly with my spouse/partner</t>
  </si>
  <si>
    <t>Very satisfied</t>
  </si>
  <si>
    <t>Satisfied</t>
  </si>
  <si>
    <t>Neither satisfied or dissatisfied</t>
  </si>
  <si>
    <t>Dissatisfied</t>
  </si>
  <si>
    <t>Very dissatisfied</t>
  </si>
  <si>
    <t>INSTRUCTIONS: PLEASE USE THE SAME ONES FROM THE PREVIOUS ROUND (SEE WHAT IS INCLUDED ON SURVEYCTO)</t>
  </si>
  <si>
    <t>How much income did you earn in total last month"from all sources such as a business, a job, farm work, etc.?</t>
  </si>
  <si>
    <t>Were you compensated in kind for your services in the last completed month? For example, did anyone give you food to pay you instead of giving you cash?</t>
  </si>
  <si>
    <t>Now I am going to ask you about your current primary business (primary means the one you spent the most hours at)</t>
  </si>
  <si>
    <t>Is the business currently operating?</t>
  </si>
  <si>
    <t>month-year</t>
  </si>
  <si>
    <t>Was this business already open before COVID (as in February 2020)?</t>
  </si>
  <si>
    <t>When did this business open?</t>
  </si>
  <si>
    <t>I am now going to ask you about the sales of your business in a few different ways. Can you tell me the total SALES of your business in THE LAST MONTH from all sources, including manufacturing, trade and services? This is all the money you bring IN to your business BEFORE you pay any bills, expenses, or salaries.</t>
  </si>
  <si>
    <t xml:space="preserve">(WRITE IN EXACT AMOUNT AND CODE IN APPROPRIATE CATEGORIES. LEAVE EXACT AMOUNT BLANK IF RESPONDENT DOES NOT INDICATE AN ESTIMATE. HAVE A 0 TO THE LEFT. E.g., IF 20000, WRITE 020000. IF ANSWER CODE IS 1 DIGIT ONLY, HAVE A 0 TO THE LEFT, E.g., 01.) </t>
  </si>
  <si>
    <t>LESS THAN KSh 15,000</t>
  </si>
  <si>
    <t>KSh 15,001- KSh 30,000</t>
  </si>
  <si>
    <t>KSh 30,001 - KSh 45,000</t>
  </si>
  <si>
    <t>KSh 45,001 - KSh 60,000</t>
  </si>
  <si>
    <t>KSh 60,001 - KSh 75,000</t>
  </si>
  <si>
    <t>KSh 75,001 - KSh 90,000</t>
  </si>
  <si>
    <t>KSh 90,001 - KSh 105,000</t>
  </si>
  <si>
    <t>KSh 105,001 - KSh 120,000</t>
  </si>
  <si>
    <t>KSh 120,001 - KSh 135,000</t>
  </si>
  <si>
    <t>KSh 135,001 - KSh 150,000</t>
  </si>
  <si>
    <t>KSh 150,001 - KSh 165,000</t>
  </si>
  <si>
    <t>KSh 165,001 - KSh 180,000</t>
  </si>
  <si>
    <t>ABOVE KSh 180,000</t>
  </si>
  <si>
    <t>Based on what you just told me about the total sales in your Best Week and in your Worst Week, we can estimate your monthly sales to be approximately: [average(BEST WEEK, WORST WEEK) * 4.25] for the LAST MONTH. Your first estimate of monthly sales was: [enter response to first recall of monthly sales]. With these two estimates of monthly sales in front of you, can you confirm your final estimate of sales in your business for the last month?</t>
  </si>
  <si>
    <t>|___|
|___|
|___|</t>
  </si>
  <si>
    <t>For decisions about running this business do you?</t>
  </si>
  <si>
    <t>(READ ALOUD THE OPTIONS. WRITE ALL THE ANSWERS THAT APPLY. IF BUSINESS PARTNER(S) IS (ARE) ALSO OTHER PEOPLE INCLUDED IN PREVIOUS OPTIONS, WRITE ONLY 2)</t>
  </si>
  <si>
    <t>MAKE DECISIONS ALONE</t>
  </si>
  <si>
    <t>MAKE DECISIONS WITH BUSINESS PARTNER(S)</t>
  </si>
  <si>
    <t>MAKE DECISIONS WITH OTHERS IN THE HOUSEHOLD</t>
  </si>
  <si>
    <t>MAKE DECISIONS WITH OTHERS NOT IN THE HOUSEHOLD</t>
  </si>
  <si>
    <t>DO NOT PARTICIPATE IN DECISION</t>
  </si>
  <si>
    <t>With whom?</t>
  </si>
  <si>
    <t xml:space="preserve">(WRITE ALL THE ANSWERS THAT APPLY. IF ANSWER CODE IS 1 DIGIT ONLY, HAVE A 0 TO THE LEFT, E.g., 01) </t>
  </si>
  <si>
    <t>|___|___|
|___|___|
|___|___|
|___|___|</t>
  </si>
  <si>
    <t>SON/ DAUGHTER</t>
  </si>
  <si>
    <t>GRANDCHILD</t>
  </si>
  <si>
    <t>SISTER/ BROTHER</t>
  </si>
  <si>
    <t>FATHER/ MOTHER</t>
  </si>
  <si>
    <t>NEPHEW/ NIECE</t>
  </si>
  <si>
    <t>IN-LAW</t>
  </si>
  <si>
    <t>GRANDPARENT</t>
  </si>
  <si>
    <t>OTHER RELATIVE (SPECIFY)</t>
  </si>
  <si>
    <t>NON-RELATIVE (SPECIFY)</t>
  </si>
  <si>
    <t>3.D</t>
  </si>
  <si>
    <t>SMS INTERVENTION</t>
  </si>
  <si>
    <t>Did you receive a SMS saying "Jambo [NAME], Covid-19 has forced us all to make difficult choices between extra household responsibilities and business priorities. Remember, Covid-19 is temporary and we hope you keep your business alive."?</t>
  </si>
  <si>
    <t>Did you share that message with anyone?</t>
  </si>
  <si>
    <t>My spouse/partner</t>
  </si>
  <si>
    <t>Allow multiple selection</t>
  </si>
  <si>
    <t>|___||___||___|</t>
  </si>
  <si>
    <t>Which actions did you take following that SMS?</t>
  </si>
  <si>
    <t>Nothing</t>
  </si>
  <si>
    <t>I dedicated more time to my business</t>
  </si>
  <si>
    <t>I asked other members of the household to help more with household work</t>
  </si>
  <si>
    <t>I asked other members of the household to help me at my business</t>
  </si>
  <si>
    <t>I hired more employees for my business</t>
  </si>
  <si>
    <t>SPOUSE/PARTNER</t>
  </si>
  <si>
    <t>In a scale from 1 to 5, where 5 is very satisfied and 1 is very dissatisfied, how satisfied are you with your current work-life balance?</t>
  </si>
  <si>
    <t>What do you think you would need to achieve a better work-life balance?</t>
  </si>
  <si>
    <t xml:space="preserve">(READ OPTIONS ALOUD. SELECT ALL THAT APPLY. IF ANSWER CODE IS 1 DIGIT ONLY, HAVE A 0 TO THE LEFT, E.g., 01) </t>
  </si>
  <si>
    <t>|___|___|…..........................
|___|___|…..........................
|___|___|…..........................
|___|___|…..........................
|___|___|…..........................</t>
  </si>
  <si>
    <t>HAVING MORE TIME TO DEDICATE TO THE BUSINESS</t>
  </si>
  <si>
    <t>HAVING MORE HELP WITH HOME CHORES/FAMILY CARE</t>
  </si>
  <si>
    <t>HAVING MORE TIME TO SPEND WITH MY FAMILY AND/OR FRIENDS</t>
  </si>
  <si>
    <t>HAVING MORE TIME WHEN I GET HOME TO DECOMPRESS FROM MY WORKDAY</t>
  </si>
  <si>
    <t>HAVING MORE TIME FOR HOBBIES AND INTERESTS</t>
  </si>
  <si>
    <t>HAVING MORE TIME FLEXIBILITY IN MY BUSINESS</t>
  </si>
  <si>
    <t>BEING ABLE TO SET BOUNDARIES BETWEEN WORK AND LIFE</t>
  </si>
  <si>
    <t xml:space="preserve">How many people, who lived with you in December 2020, moved out of the household after December 2020, and lived somewhere else for at least one month? </t>
  </si>
  <si>
    <t>When we surveyed you in MONTH 2020, you said you were selling []. Why are your sales higher now?</t>
  </si>
  <si>
    <t>(REPLACE "MONTH" BY ACTUAL MONTH (S)HE DID BASELINE SURVEY. DO NOT READ OPTIONS ALOUD. RECORD ALL THAT APPLY. IF ANSWER CODE IS 1 DIGIT ONLY, HAVE A 0 TO THE LEFT, E.g., 01.)</t>
  </si>
  <si>
    <t>|___|___|…………………
|___|___|…………………
|___|___|…………………
|___|___|…………………
|___|___|…………………</t>
  </si>
  <si>
    <t>USUAL BUSINESS FLUCTUATIONS</t>
  </si>
  <si>
    <t>SEASONAL CHANGES IN ACTIVITY</t>
  </si>
  <si>
    <t>MY BUSINESS IS GROWING BECAUSE I HAVE INVESTED</t>
  </si>
  <si>
    <t>I HAVE MORE DEMAND</t>
  </si>
  <si>
    <t>I LOWERED MY PRICES</t>
  </si>
  <si>
    <t>MY CUSTOMERS WANT TO STOCK UP FOR AN UNCERTAIN FUTURE</t>
  </si>
  <si>
    <t>MY CUSTOMERS WANT TO STOCK UP BECAUSE OF TRAVEL RESTRICTIONS</t>
  </si>
  <si>
    <t>THIS IS NOT THE SAME BUSINESS THAT WAS OPERATING AT BASELINE</t>
  </si>
  <si>
    <t>When we surveyed you in MONTH 2020, you said you were selling []. Why are your sales lower now?</t>
  </si>
  <si>
    <t>I HAVE LESS DEMAND</t>
  </si>
  <si>
    <t>TRAVEL RESTRICTIONS FOR ME</t>
  </si>
  <si>
    <t>TRAVEL RESTRICTIONS FOR MY CUSTOMERS</t>
  </si>
  <si>
    <t>MARKET CLOSURES</t>
  </si>
  <si>
    <t>DIFFICULTIES WITH WORKER ABSENTEEISM BECAUSE OF MOBILITY RESTRICTIONS</t>
  </si>
  <si>
    <t>DIFFICULTIES WITH WORKER ABSENTEEISM ARISING FROM OTHER REASONS (E.G. WORKERS BEING SICK OR NOT HAVING CHILDCARE)</t>
  </si>
  <si>
    <t>DIFFICULTIES IN SECURING ACCESS TO FINANCE (E.G. BANKS OR MF INSTITUTIONS ARE CLOSED OR OPERATE AT RESTRICTED CAPACITY)</t>
  </si>
  <si>
    <t>DIFFICULTIES ATTENDING TO MY BUSINESS BECAUSE I HAVE TO TAKE CARE OF A FAMILY MEMBER (E.G. CHILDREN, SICK RELATIVE, ETC)</t>
  </si>
  <si>
    <t>USUAL SUPPLIERS ARE NOT OPERATING</t>
  </si>
  <si>
    <t>SUPPLIERS ARE OPERATING, BUT DO NOT HAVE ENOUGH STOCK FOR ME</t>
  </si>
  <si>
    <t>SUPPLIES/ MATERIALS WERE MORE EXPENSIVE THAN USUAL</t>
  </si>
  <si>
    <t>(IF BUSINESS IS OPERATED FROM HOME, WRITE TOTAL ELECTRICITY, WATER AND RENTAL EXPENSES FROM THE HOUSEHOLD (SINCE IT MIGHT BE DIFFICULT TO SEPARATE HOUSEHOLD AND BUSINESS SHARE FOR THESE EXPENSES). HAVE 0 TO THE LEFT. E.g., IF 20000, WRITE 020000)</t>
  </si>
  <si>
    <t>In the last month, how much have you spent in total on the purchase of the following inputs?</t>
  </si>
  <si>
    <t>Labour (INCLUDING RESPONDENT'S SALARY)</t>
  </si>
  <si>
    <t>Raw material (e.g., cooking oil and vegetables in a restaurant, fabrics in a dressmaking workshop)</t>
  </si>
  <si>
    <t>Items for sale</t>
  </si>
  <si>
    <t>Transport</t>
  </si>
  <si>
    <t>Electricity</t>
  </si>
  <si>
    <t>Water</t>
  </si>
  <si>
    <t>Fuel</t>
  </si>
  <si>
    <t>Rental</t>
  </si>
  <si>
    <t>i.</t>
  </si>
  <si>
    <t>Maintainance</t>
  </si>
  <si>
    <t>j.</t>
  </si>
  <si>
    <t>Taxes (DIVIDE YEARLY TAX BY 12)</t>
  </si>
  <si>
    <t>k.</t>
  </si>
  <si>
    <t>Business license (DIVIDE YEARLY LICENSE BY 12)</t>
  </si>
  <si>
    <t>l.</t>
  </si>
  <si>
    <t>Insurance (DIVIDE BY 12 IF ANNUAL PREMIUM)</t>
  </si>
  <si>
    <t>m.</t>
  </si>
  <si>
    <t>Phone/mobile</t>
  </si>
  <si>
    <t>n.</t>
  </si>
  <si>
    <t>Any other cost</t>
  </si>
  <si>
    <t>NOW THAT WE HAVE ALL THE INFORMATION ON YOUR MONEY COMING INTO THE BUSINESS THROUGH SALES AND YOUR EXPENSES, WE ARE GOING TO TALK ABOUT ALL THE MONEY THAT IS LEFTOVER AFTER PAYING ALL COSTS-- OR YOUR PROFITS.                                                                                                                                                                                                            What do you think your PROFIT was for the last month? This is the total amount of money remaining in your business after all of your costs (bills, expenses, salaries) are deducted from your sales.</t>
  </si>
  <si>
    <t xml:space="preserve">(WRITE IN EXACT AMOUNT AND CODE IN APPROPRIATE CATEGORIES. HAVE A 0 TO THE LEFT. E.g., IF 20000, WRITE 020000. IF ANSWER CODE IS 1 DIGIT ONLY, HAVE A 0 TO THE LEFT, E.g., 01) </t>
  </si>
  <si>
    <t>UNSURE/DON'T REMEMBER</t>
  </si>
  <si>
    <t>Who makes decisions about running this business?</t>
  </si>
  <si>
    <t>(WRITE ALL THE ANSWERS THAT APPLY)</t>
  </si>
  <si>
    <t>|___|
|___|
|___|
|___|</t>
  </si>
  <si>
    <t>With whom did you share that message?</t>
  </si>
  <si>
    <t>I spent less time on some household activities</t>
  </si>
  <si>
    <t>I combined some business and household activities at the same time</t>
  </si>
  <si>
    <t>Allow multiple selection. Ask yes/no in each item. Randomize order of the items</t>
  </si>
  <si>
    <t xml:space="preserve">Did the location of your business change after Covid (after February 2020)? </t>
  </si>
  <si>
    <t>Yes, business was outside the household and now it is in another business location</t>
  </si>
  <si>
    <t>Yes, business was outside the household and now it is inside the household</t>
  </si>
  <si>
    <t>Yes, business was inside the household and now it is outside the household</t>
  </si>
  <si>
    <t>No, business was outside the household and it's located in the same place</t>
  </si>
  <si>
    <t>No, business was inside the household and it remains inside</t>
  </si>
  <si>
    <t>When did this business chage location?</t>
  </si>
  <si>
    <t xml:space="preserve">If you choose to participate in this study, you will be asked to complete a short survey over the telephone. The survey will take between 25-30 minutes of your time. For participating in this survey, you will receive an airtime voucher worth KES.100. While answering all the survey questions provides us the most information, you are free to not answer any questions you wish. </t>
  </si>
  <si>
    <t>If you have any further questions or concerns about this study, please contact the following: 
James Opot – 0741539992
Innovations for Poverty Action, Sandalwood Lane Riverside Drive,
P.O. Box 72427-00200 Nairobi, Kenya,
Phone No.  0707387429 or 0202710237 
Email address: kenya-info@poverty-action.org
For any questions pertaining to rights as a research participant, contact person is: 
The Secretary, Maseno University Ethics Review Committee, Private Bag, Maseno; Telephone numbers: 057-51622, 0722203411, 0721543976, 0733230878; Email address: muerc-secretariate@maseno.ac.ke; muerc-secretariate@gmail.com.</t>
  </si>
  <si>
    <t>We had previously contacted you for the last round of work, and you had agreed to us contacting you again for this round. In the future, we may do similar research. May we contact you at this phone number for subsequent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</si>
</sst>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0_);_(* \(#,##0.000\);_(* &quot;-&quot;??_);_(@_)"/>
  </numFmts>
  <fonts count="39" x14ac:knownFonts="1">
    <font>
      <sz val="11"/>
      <color theme="1"/>
      <name val="Calibri"/>
      <family val="2"/>
      <scheme val="minor"/>
    </font>
    <font>
      <sz val="11"/>
      <color theme="0"/>
      <name val="Calibri"/>
      <family val="2"/>
      <scheme val="minor"/>
    </font>
    <font>
      <sz val="10"/>
      <name val="Arial"/>
      <family val="2"/>
    </font>
    <font>
      <b/>
      <u/>
      <sz val="8"/>
      <color theme="0"/>
      <name val="Arial"/>
      <family val="2"/>
    </font>
    <font>
      <sz val="9"/>
      <name val="Arial"/>
      <family val="2"/>
    </font>
    <font>
      <b/>
      <sz val="8"/>
      <name val="Arial"/>
      <family val="2"/>
    </font>
    <font>
      <sz val="8"/>
      <name val="Arial"/>
      <family val="2"/>
    </font>
    <font>
      <b/>
      <sz val="8"/>
      <color rgb="FF0070C0"/>
      <name val="Arial"/>
      <family val="2"/>
    </font>
    <font>
      <sz val="8"/>
      <color theme="1"/>
      <name val="Arial"/>
      <family val="2"/>
    </font>
    <font>
      <b/>
      <sz val="8"/>
      <color theme="3" tint="0.39997558519241921"/>
      <name val="Arial"/>
      <family val="2"/>
    </font>
    <font>
      <sz val="8"/>
      <color rgb="FFFF0000"/>
      <name val="Arial"/>
      <family val="2"/>
    </font>
    <font>
      <sz val="10"/>
      <color theme="1"/>
      <name val="Calibri"/>
      <family val="2"/>
      <scheme val="minor"/>
    </font>
    <font>
      <sz val="11"/>
      <color theme="0"/>
      <name val="Arial"/>
      <family val="2"/>
    </font>
    <font>
      <sz val="11"/>
      <color theme="1"/>
      <name val="Arial"/>
      <family val="2"/>
    </font>
    <font>
      <b/>
      <sz val="8"/>
      <color theme="1"/>
      <name val="Arial"/>
      <family val="2"/>
    </font>
    <font>
      <sz val="8"/>
      <color theme="1"/>
      <name val="Calibri"/>
      <family val="2"/>
      <scheme val="minor"/>
    </font>
    <font>
      <sz val="8"/>
      <color theme="0"/>
      <name val="Calibri"/>
      <family val="2"/>
      <scheme val="minor"/>
    </font>
    <font>
      <b/>
      <sz val="8"/>
      <color theme="4"/>
      <name val="Arial"/>
      <family val="2"/>
    </font>
    <font>
      <b/>
      <sz val="8"/>
      <color theme="1"/>
      <name val="Calibri"/>
      <family val="2"/>
      <scheme val="minor"/>
    </font>
    <font>
      <sz val="11"/>
      <color rgb="FFFF0000"/>
      <name val="Calibri"/>
      <family val="2"/>
      <scheme val="minor"/>
    </font>
    <font>
      <sz val="8"/>
      <color theme="4"/>
      <name val="Arial"/>
      <family val="2"/>
    </font>
    <font>
      <b/>
      <sz val="8"/>
      <color theme="4"/>
      <name val="Calibri"/>
      <family val="2"/>
      <scheme val="minor"/>
    </font>
    <font>
      <b/>
      <sz val="11"/>
      <color theme="1"/>
      <name val="Calibri"/>
      <family val="2"/>
      <scheme val="minor"/>
    </font>
    <font>
      <sz val="11"/>
      <color theme="1"/>
      <name val="Calibri"/>
      <family val="2"/>
      <scheme val="minor"/>
    </font>
    <font>
      <b/>
      <u/>
      <sz val="8"/>
      <color theme="1"/>
      <name val="Arial"/>
      <family val="2"/>
    </font>
    <font>
      <sz val="11"/>
      <color theme="1"/>
      <name val="Calibri"/>
      <family val="2"/>
    </font>
    <font>
      <sz val="11"/>
      <color rgb="FF000000"/>
      <name val="Calibri"/>
      <family val="2"/>
    </font>
    <font>
      <sz val="8"/>
      <color rgb="FF000000"/>
      <name val="Arial"/>
      <family val="2"/>
    </font>
    <font>
      <vertAlign val="superscript"/>
      <sz val="8"/>
      <color indexed="8"/>
      <name val="Arial"/>
      <family val="2"/>
    </font>
    <font>
      <sz val="10"/>
      <color rgb="FF000000"/>
      <name val="Sylfaen"/>
      <family val="1"/>
    </font>
    <font>
      <b/>
      <sz val="12"/>
      <color rgb="FF000000"/>
      <name val="Sylfaen"/>
      <family val="1"/>
    </font>
    <font>
      <b/>
      <u/>
      <sz val="8"/>
      <color theme="4"/>
      <name val="Arial"/>
      <family val="2"/>
    </font>
    <font>
      <b/>
      <sz val="10"/>
      <color theme="4"/>
      <name val="Arial"/>
      <family val="2"/>
    </font>
    <font>
      <b/>
      <sz val="11"/>
      <color theme="4"/>
      <name val="Calibri"/>
      <family val="2"/>
      <scheme val="minor"/>
    </font>
    <font>
      <sz val="8"/>
      <color rgb="FF0070C0"/>
      <name val="Arial"/>
      <family val="2"/>
    </font>
    <font>
      <b/>
      <i/>
      <sz val="11"/>
      <color theme="0"/>
      <name val="Calibri"/>
      <family val="2"/>
    </font>
    <font>
      <sz val="11"/>
      <name val="Arial"/>
      <family val="2"/>
    </font>
    <font>
      <i/>
      <u/>
      <sz val="11"/>
      <color theme="1"/>
      <name val="Calibri"/>
      <family val="2"/>
    </font>
    <font>
      <sz val="11"/>
      <color rgb="FFFF0000"/>
      <name val="Calibri"/>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002060"/>
        <bgColor rgb="FF002060"/>
      </patternFill>
    </fill>
    <fill>
      <patternFill patternType="solid">
        <fgColor rgb="FFB4C6E7"/>
        <bgColor rgb="FFB4C6E7"/>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4" fillId="0" borderId="0" applyNumberFormat="0" applyFill="0" applyBorder="0" applyProtection="0">
      <alignment vertical="top" wrapText="1"/>
    </xf>
  </cellStyleXfs>
  <cellXfs count="786">
    <xf numFmtId="0" fontId="0" fillId="0" borderId="0" xfId="0"/>
    <xf numFmtId="0" fontId="3" fillId="2" borderId="1" xfId="1" applyFont="1" applyFill="1" applyBorder="1" applyAlignment="1">
      <alignment horizontal="left"/>
    </xf>
    <xf numFmtId="0" fontId="1" fillId="2" borderId="2" xfId="0" applyFont="1" applyFill="1" applyBorder="1"/>
    <xf numFmtId="0" fontId="1" fillId="2" borderId="0" xfId="0" applyFont="1" applyFill="1"/>
    <xf numFmtId="0" fontId="0" fillId="3" borderId="0" xfId="0" applyFill="1"/>
    <xf numFmtId="164" fontId="5" fillId="4" borderId="3" xfId="2" applyNumberFormat="1" applyFont="1" applyFill="1" applyBorder="1" applyAlignment="1">
      <alignment horizontal="center" vertical="center" wrapText="1"/>
    </xf>
    <xf numFmtId="0" fontId="6" fillId="0" borderId="3" xfId="1" applyFont="1" applyBorder="1" applyAlignment="1">
      <alignment horizontal="left" vertical="top" wrapText="1"/>
    </xf>
    <xf numFmtId="43" fontId="5" fillId="0" borderId="12" xfId="2" quotePrefix="1" applyNumberFormat="1" applyFont="1" applyFill="1" applyBorder="1" applyAlignment="1" applyProtection="1">
      <alignment vertical="top"/>
    </xf>
    <xf numFmtId="43" fontId="5" fillId="0" borderId="13" xfId="2" quotePrefix="1" applyNumberFormat="1" applyFont="1" applyFill="1" applyBorder="1" applyAlignment="1" applyProtection="1">
      <alignment vertical="top"/>
    </xf>
    <xf numFmtId="43" fontId="5" fillId="0" borderId="7" xfId="2" quotePrefix="1" applyNumberFormat="1" applyFont="1" applyFill="1" applyBorder="1" applyAlignment="1" applyProtection="1">
      <alignment horizontal="right" vertical="top"/>
    </xf>
    <xf numFmtId="0" fontId="6" fillId="0" borderId="5" xfId="2" applyFont="1" applyFill="1" applyBorder="1" applyAlignment="1">
      <alignment horizontal="left" vertical="top" wrapText="1"/>
    </xf>
    <xf numFmtId="0" fontId="6" fillId="0" borderId="0" xfId="2" applyFont="1" applyFill="1" applyBorder="1" applyAlignment="1" applyProtection="1">
      <alignment horizontal="left" vertical="top" wrapText="1"/>
    </xf>
    <xf numFmtId="0" fontId="13" fillId="3" borderId="0" xfId="0" applyFont="1" applyFill="1"/>
    <xf numFmtId="0" fontId="13" fillId="0" borderId="0" xfId="0" applyFont="1"/>
    <xf numFmtId="0" fontId="8" fillId="0" borderId="0" xfId="0" applyFont="1"/>
    <xf numFmtId="0" fontId="8" fillId="0" borderId="3" xfId="0" applyFont="1" applyBorder="1"/>
    <xf numFmtId="0" fontId="8" fillId="0" borderId="5" xfId="0" applyFont="1" applyBorder="1" applyAlignment="1">
      <alignment wrapText="1"/>
    </xf>
    <xf numFmtId="0" fontId="8" fillId="0" borderId="0" xfId="0" applyFont="1" applyAlignment="1">
      <alignment wrapText="1"/>
    </xf>
    <xf numFmtId="0" fontId="8" fillId="0" borderId="13" xfId="0" applyFont="1" applyBorder="1"/>
    <xf numFmtId="164" fontId="5" fillId="4" borderId="3" xfId="2" applyNumberFormat="1" applyFont="1" applyFill="1" applyBorder="1" applyAlignment="1">
      <alignment horizontal="left" vertical="top" wrapText="1"/>
    </xf>
    <xf numFmtId="43" fontId="5" fillId="3" borderId="3" xfId="2" quotePrefix="1" applyNumberFormat="1" applyFont="1" applyFill="1" applyBorder="1" applyAlignment="1">
      <alignment horizontal="left" vertical="top"/>
    </xf>
    <xf numFmtId="0" fontId="12" fillId="2" borderId="5" xfId="0" applyFont="1" applyFill="1" applyBorder="1"/>
    <xf numFmtId="0" fontId="12" fillId="2" borderId="1" xfId="0" applyFont="1" applyFill="1" applyBorder="1"/>
    <xf numFmtId="0" fontId="8" fillId="0" borderId="3" xfId="1" applyFont="1" applyBorder="1" applyAlignment="1">
      <alignment horizontal="left" vertical="top" wrapText="1"/>
    </xf>
    <xf numFmtId="0" fontId="8" fillId="0" borderId="13" xfId="1" applyFont="1" applyBorder="1" applyAlignment="1">
      <alignment horizontal="left" vertical="top" wrapText="1"/>
    </xf>
    <xf numFmtId="43" fontId="5" fillId="0" borderId="12" xfId="2" quotePrefix="1" applyNumberFormat="1" applyFont="1" applyFill="1" applyBorder="1" applyAlignment="1">
      <alignment vertical="top"/>
    </xf>
    <xf numFmtId="0" fontId="8" fillId="0" borderId="2" xfId="0" applyFont="1" applyBorder="1"/>
    <xf numFmtId="0" fontId="8" fillId="0" borderId="15" xfId="0" applyFont="1" applyBorder="1"/>
    <xf numFmtId="0" fontId="8" fillId="0" borderId="0" xfId="0" applyFont="1" applyAlignment="1">
      <alignment horizontal="left" vertical="top"/>
    </xf>
    <xf numFmtId="0" fontId="8" fillId="0" borderId="14" xfId="0" applyFont="1" applyBorder="1"/>
    <xf numFmtId="0" fontId="13" fillId="0" borderId="2" xfId="0" applyFont="1" applyBorder="1"/>
    <xf numFmtId="0" fontId="13" fillId="0" borderId="15" xfId="0" applyFont="1" applyBorder="1"/>
    <xf numFmtId="0" fontId="8" fillId="0" borderId="6" xfId="0" applyFont="1" applyBorder="1"/>
    <xf numFmtId="0" fontId="6" fillId="0" borderId="11" xfId="2" applyFont="1" applyFill="1" applyBorder="1">
      <alignment vertical="top" wrapText="1"/>
    </xf>
    <xf numFmtId="0" fontId="3" fillId="2" borderId="7" xfId="1" applyFont="1" applyFill="1" applyBorder="1"/>
    <xf numFmtId="0" fontId="0" fillId="0" borderId="12" xfId="0" applyBorder="1"/>
    <xf numFmtId="0" fontId="6" fillId="0" borderId="5" xfId="2" applyFont="1" applyFill="1" applyBorder="1" applyAlignment="1" applyProtection="1">
      <alignment horizontal="left" vertical="top" wrapText="1"/>
    </xf>
    <xf numFmtId="0" fontId="8" fillId="0" borderId="6" xfId="0" applyFont="1" applyBorder="1" applyAlignment="1">
      <alignment wrapText="1"/>
    </xf>
    <xf numFmtId="0" fontId="3" fillId="2" borderId="7" xfId="1" applyFont="1" applyFill="1" applyBorder="1" applyAlignment="1">
      <alignment horizontal="left" vertical="top"/>
    </xf>
    <xf numFmtId="0" fontId="14" fillId="0" borderId="6" xfId="0" applyFont="1" applyBorder="1" applyAlignment="1">
      <alignment wrapText="1"/>
    </xf>
    <xf numFmtId="0" fontId="6" fillId="0" borderId="9" xfId="2" applyFont="1" applyFill="1" applyBorder="1" applyAlignment="1" applyProtection="1">
      <alignment horizontal="left" vertical="top" wrapText="1"/>
    </xf>
    <xf numFmtId="0" fontId="8" fillId="0" borderId="0" xfId="0" applyFont="1" applyAlignment="1">
      <alignment horizontal="left" vertical="top" wrapText="1"/>
    </xf>
    <xf numFmtId="164" fontId="5" fillId="0" borderId="7" xfId="2" applyNumberFormat="1" applyFont="1" applyFill="1" applyBorder="1" applyAlignment="1">
      <alignment horizontal="left" vertical="top" wrapText="1"/>
    </xf>
    <xf numFmtId="0" fontId="5" fillId="0" borderId="1" xfId="1" applyFont="1" applyBorder="1" applyAlignment="1">
      <alignment horizontal="left"/>
    </xf>
    <xf numFmtId="0" fontId="5" fillId="0" borderId="11" xfId="1" applyFont="1" applyBorder="1" applyAlignment="1">
      <alignment horizontal="left"/>
    </xf>
    <xf numFmtId="0" fontId="5" fillId="0" borderId="5" xfId="1" applyFont="1" applyBorder="1" applyAlignment="1">
      <alignment horizontal="left" wrapText="1"/>
    </xf>
    <xf numFmtId="0" fontId="8" fillId="0" borderId="1" xfId="0" applyFont="1" applyBorder="1"/>
    <xf numFmtId="0" fontId="8" fillId="0" borderId="11" xfId="0" applyFont="1" applyBorder="1"/>
    <xf numFmtId="0" fontId="8" fillId="0" borderId="9" xfId="0" applyFont="1" applyBorder="1"/>
    <xf numFmtId="0" fontId="6" fillId="0" borderId="3" xfId="2" applyFont="1" applyFill="1" applyBorder="1" applyAlignment="1">
      <alignment horizontal="left" vertical="top" wrapText="1"/>
    </xf>
    <xf numFmtId="164" fontId="5" fillId="0" borderId="7" xfId="2" applyNumberFormat="1" applyFont="1" applyFill="1" applyBorder="1" applyAlignment="1">
      <alignment horizontal="center" vertical="center" wrapText="1"/>
    </xf>
    <xf numFmtId="0" fontId="15" fillId="0" borderId="0" xfId="0" applyFont="1"/>
    <xf numFmtId="0" fontId="16" fillId="2" borderId="5" xfId="0" applyFont="1" applyFill="1" applyBorder="1"/>
    <xf numFmtId="0" fontId="16" fillId="2" borderId="1" xfId="0" applyFont="1" applyFill="1" applyBorder="1"/>
    <xf numFmtId="43" fontId="5" fillId="6" borderId="7" xfId="2" quotePrefix="1" applyNumberFormat="1" applyFont="1" applyFill="1" applyBorder="1" applyAlignment="1" applyProtection="1">
      <alignment vertical="top"/>
    </xf>
    <xf numFmtId="0" fontId="6" fillId="0" borderId="8" xfId="2" applyFont="1" applyFill="1" applyBorder="1" applyAlignment="1" applyProtection="1">
      <alignment horizontal="left" vertical="top" wrapText="1"/>
    </xf>
    <xf numFmtId="43" fontId="5" fillId="3" borderId="3" xfId="2" quotePrefix="1" applyNumberFormat="1" applyFont="1" applyFill="1" applyBorder="1" applyAlignment="1">
      <alignment horizontal="right" vertical="top"/>
    </xf>
    <xf numFmtId="43" fontId="5" fillId="3" borderId="3" xfId="2" quotePrefix="1" applyNumberFormat="1" applyFont="1" applyFill="1" applyBorder="1" applyAlignment="1">
      <alignment horizontal="center" vertical="top"/>
    </xf>
    <xf numFmtId="43" fontId="5" fillId="0" borderId="4" xfId="1" applyNumberFormat="1" applyFont="1" applyBorder="1" applyAlignment="1">
      <alignment horizontal="center" vertical="top" wrapText="1"/>
    </xf>
    <xf numFmtId="43" fontId="5" fillId="0" borderId="5" xfId="1" applyNumberFormat="1" applyFont="1" applyBorder="1" applyAlignment="1">
      <alignment horizontal="center" vertical="top" wrapText="1"/>
    </xf>
    <xf numFmtId="43" fontId="5" fillId="0" borderId="6" xfId="1" applyNumberFormat="1" applyFont="1" applyBorder="1" applyAlignment="1">
      <alignment horizontal="center" vertical="top" wrapText="1"/>
    </xf>
    <xf numFmtId="0" fontId="8" fillId="0" borderId="0" xfId="0" applyFont="1" applyAlignment="1">
      <alignment horizontal="center" vertical="top"/>
    </xf>
    <xf numFmtId="43" fontId="5" fillId="0" borderId="7" xfId="2" quotePrefix="1" applyNumberFormat="1" applyFont="1" applyFill="1" applyBorder="1" applyAlignment="1">
      <alignment vertical="top"/>
    </xf>
    <xf numFmtId="43" fontId="5" fillId="0" borderId="13" xfId="2" quotePrefix="1" applyNumberFormat="1" applyFont="1" applyFill="1" applyBorder="1" applyAlignment="1">
      <alignment vertical="top"/>
    </xf>
    <xf numFmtId="0" fontId="5" fillId="0" borderId="3" xfId="2" applyFont="1" applyFill="1" applyBorder="1" applyProtection="1">
      <alignment vertical="top" wrapText="1"/>
    </xf>
    <xf numFmtId="43" fontId="5" fillId="0" borderId="0" xfId="2" quotePrefix="1" applyNumberFormat="1" applyFont="1" applyFill="1" applyBorder="1" applyAlignment="1">
      <alignment horizontal="center" vertical="top"/>
    </xf>
    <xf numFmtId="43" fontId="5" fillId="0" borderId="7" xfId="2" quotePrefix="1" applyNumberFormat="1" applyFont="1" applyFill="1" applyBorder="1" applyAlignment="1">
      <alignment horizontal="center" vertical="top"/>
    </xf>
    <xf numFmtId="43" fontId="5" fillId="0" borderId="12" xfId="2" quotePrefix="1" applyNumberFormat="1" applyFont="1" applyFill="1" applyBorder="1" applyAlignment="1">
      <alignment horizontal="center" vertical="top"/>
    </xf>
    <xf numFmtId="43" fontId="5" fillId="0" borderId="13" xfId="2" quotePrefix="1" applyNumberFormat="1" applyFont="1" applyFill="1" applyBorder="1" applyAlignment="1">
      <alignment horizontal="center" vertical="top"/>
    </xf>
    <xf numFmtId="0" fontId="9" fillId="0" borderId="1" xfId="1" applyFont="1" applyBorder="1" applyAlignment="1">
      <alignment vertical="top" wrapText="1"/>
    </xf>
    <xf numFmtId="0" fontId="9" fillId="0" borderId="11" xfId="1" applyFont="1" applyBorder="1" applyAlignment="1">
      <alignment vertical="top" wrapText="1"/>
    </xf>
    <xf numFmtId="0" fontId="9" fillId="0" borderId="9" xfId="1" applyFont="1" applyBorder="1" applyAlignment="1">
      <alignment vertical="top" wrapText="1"/>
    </xf>
    <xf numFmtId="0" fontId="9" fillId="0" borderId="2" xfId="1" applyFont="1" applyBorder="1" applyAlignment="1">
      <alignment vertical="top" wrapText="1"/>
    </xf>
    <xf numFmtId="0" fontId="9" fillId="0" borderId="15" xfId="1" applyFont="1" applyBorder="1" applyAlignment="1">
      <alignment vertical="top" wrapText="1"/>
    </xf>
    <xf numFmtId="0" fontId="5" fillId="0" borderId="0" xfId="1" applyFont="1" applyAlignment="1">
      <alignment horizontal="left" wrapText="1"/>
    </xf>
    <xf numFmtId="0" fontId="8" fillId="0" borderId="12" xfId="0" applyFont="1" applyBorder="1"/>
    <xf numFmtId="0" fontId="10" fillId="0" borderId="0" xfId="0" applyFont="1" applyAlignment="1">
      <alignment horizontal="left" wrapText="1"/>
    </xf>
    <xf numFmtId="0" fontId="18" fillId="0" borderId="0" xfId="0" applyFont="1"/>
    <xf numFmtId="0" fontId="8" fillId="0" borderId="0" xfId="0" applyFont="1" applyAlignment="1">
      <alignment horizontal="left" wrapText="1"/>
    </xf>
    <xf numFmtId="43" fontId="17" fillId="0" borderId="13" xfId="2" quotePrefix="1" applyNumberFormat="1" applyFont="1" applyFill="1" applyBorder="1" applyAlignment="1" applyProtection="1">
      <alignment vertical="top"/>
    </xf>
    <xf numFmtId="0" fontId="6" fillId="6" borderId="10" xfId="2" applyFont="1" applyFill="1" applyBorder="1" applyAlignment="1" applyProtection="1">
      <alignment horizontal="left" vertical="top" wrapText="1"/>
    </xf>
    <xf numFmtId="0" fontId="8" fillId="0" borderId="7" xfId="0" applyFont="1" applyBorder="1"/>
    <xf numFmtId="0" fontId="6" fillId="0" borderId="3" xfId="2" applyFont="1" applyFill="1" applyBorder="1" applyAlignment="1" applyProtection="1">
      <alignment horizontal="center" vertical="top" wrapText="1"/>
    </xf>
    <xf numFmtId="43" fontId="5" fillId="3" borderId="13" xfId="2" quotePrefix="1" applyNumberFormat="1" applyFont="1" applyFill="1" applyBorder="1" applyAlignment="1">
      <alignment horizontal="left" vertical="top"/>
    </xf>
    <xf numFmtId="0" fontId="6" fillId="0" borderId="6" xfId="2" applyFont="1" applyFill="1" applyBorder="1" applyAlignment="1">
      <alignment horizontal="left" vertical="top" wrapText="1"/>
    </xf>
    <xf numFmtId="43" fontId="5" fillId="0" borderId="13" xfId="2" quotePrefix="1" applyNumberFormat="1" applyFont="1" applyFill="1" applyBorder="1" applyAlignment="1">
      <alignment horizontal="left" vertical="top"/>
    </xf>
    <xf numFmtId="0" fontId="6" fillId="0" borderId="0" xfId="2" applyFont="1" applyFill="1" applyBorder="1" applyAlignment="1">
      <alignment horizontal="left" vertical="top" wrapText="1"/>
    </xf>
    <xf numFmtId="0" fontId="6" fillId="0" borderId="14" xfId="1" applyFont="1" applyBorder="1" applyAlignment="1">
      <alignment horizontal="center" vertical="top" wrapText="1"/>
    </xf>
    <xf numFmtId="0" fontId="6" fillId="0" borderId="2" xfId="1" applyFont="1" applyBorder="1" applyAlignment="1">
      <alignment horizontal="center" vertical="top" wrapText="1"/>
    </xf>
    <xf numFmtId="0" fontId="6" fillId="0" borderId="15" xfId="1" applyFont="1" applyBorder="1" applyAlignment="1">
      <alignment horizontal="center" vertical="top" wrapText="1"/>
    </xf>
    <xf numFmtId="0" fontId="8" fillId="0" borderId="2" xfId="0" applyFont="1" applyBorder="1" applyAlignment="1">
      <alignment horizontal="center"/>
    </xf>
    <xf numFmtId="0" fontId="6" fillId="0" borderId="4" xfId="1" applyFont="1" applyBorder="1" applyAlignment="1">
      <alignment horizontal="left" vertical="top" wrapText="1"/>
    </xf>
    <xf numFmtId="0" fontId="3" fillId="2" borderId="7" xfId="1" applyFont="1" applyFill="1" applyBorder="1" applyAlignment="1">
      <alignment wrapText="1"/>
    </xf>
    <xf numFmtId="0" fontId="3" fillId="2" borderId="1" xfId="1" applyFont="1" applyFill="1" applyBorder="1" applyAlignment="1">
      <alignment horizontal="left" wrapText="1"/>
    </xf>
    <xf numFmtId="0" fontId="8" fillId="0" borderId="3" xfId="0" applyFont="1" applyBorder="1" applyAlignment="1">
      <alignment wrapText="1"/>
    </xf>
    <xf numFmtId="0" fontId="8" fillId="0" borderId="9" xfId="0" applyFont="1" applyBorder="1" applyAlignment="1">
      <alignment horizontal="center" wrapText="1"/>
    </xf>
    <xf numFmtId="0" fontId="8" fillId="0" borderId="13" xfId="0" applyFont="1" applyBorder="1" applyAlignment="1">
      <alignment wrapText="1"/>
    </xf>
    <xf numFmtId="43" fontId="5" fillId="3" borderId="7" xfId="2" quotePrefix="1" applyNumberFormat="1" applyFont="1" applyFill="1" applyBorder="1">
      <alignment vertical="top" wrapText="1"/>
    </xf>
    <xf numFmtId="43" fontId="5" fillId="3" borderId="12" xfId="2" quotePrefix="1" applyNumberFormat="1" applyFont="1" applyFill="1" applyBorder="1">
      <alignment vertical="top" wrapText="1"/>
    </xf>
    <xf numFmtId="0" fontId="9" fillId="0" borderId="4" xfId="1" applyFont="1" applyBorder="1" applyAlignment="1">
      <alignment vertical="top" wrapText="1"/>
    </xf>
    <xf numFmtId="0" fontId="9" fillId="0" borderId="5" xfId="1" applyFont="1" applyBorder="1" applyAlignment="1">
      <alignment vertical="top" wrapText="1"/>
    </xf>
    <xf numFmtId="0" fontId="9" fillId="0" borderId="6" xfId="1" applyFont="1" applyBorder="1" applyAlignment="1">
      <alignment vertical="top" wrapText="1"/>
    </xf>
    <xf numFmtId="0" fontId="13" fillId="0" borderId="8" xfId="0" applyFont="1" applyBorder="1" applyAlignment="1">
      <alignment wrapText="1"/>
    </xf>
    <xf numFmtId="0" fontId="9" fillId="0" borderId="0" xfId="1" applyFont="1" applyAlignment="1">
      <alignment vertical="top" wrapText="1"/>
    </xf>
    <xf numFmtId="0" fontId="6" fillId="0" borderId="13" xfId="1" applyFont="1" applyBorder="1" applyAlignment="1">
      <alignment horizontal="left" vertical="top" wrapText="1"/>
    </xf>
    <xf numFmtId="0" fontId="6" fillId="0" borderId="3" xfId="1" applyFont="1" applyBorder="1" applyAlignment="1">
      <alignment vertical="top" wrapText="1"/>
    </xf>
    <xf numFmtId="0" fontId="6" fillId="0" borderId="1" xfId="2" applyFont="1" applyFill="1" applyBorder="1" applyAlignment="1">
      <alignment horizontal="justify" vertical="top"/>
    </xf>
    <xf numFmtId="0" fontId="5" fillId="0" borderId="0" xfId="1" applyFont="1" applyAlignment="1">
      <alignment horizontal="left" vertical="top" wrapText="1"/>
    </xf>
    <xf numFmtId="0" fontId="5" fillId="0" borderId="9" xfId="1" applyFont="1" applyBorder="1" applyAlignment="1">
      <alignment horizontal="left" vertical="top" wrapText="1"/>
    </xf>
    <xf numFmtId="0" fontId="6" fillId="0" borderId="7" xfId="1" applyFont="1" applyBorder="1" applyAlignment="1">
      <alignment horizontal="left" vertical="top" wrapText="1"/>
    </xf>
    <xf numFmtId="0" fontId="0" fillId="0" borderId="13" xfId="0" applyBorder="1"/>
    <xf numFmtId="43" fontId="5" fillId="0" borderId="3" xfId="2" quotePrefix="1" applyNumberFormat="1" applyFont="1" applyFill="1" applyBorder="1" applyAlignment="1" applyProtection="1">
      <alignment vertical="top"/>
    </xf>
    <xf numFmtId="0" fontId="0" fillId="0" borderId="5" xfId="0" applyBorder="1"/>
    <xf numFmtId="0" fontId="0" fillId="0" borderId="6" xfId="0" applyBorder="1"/>
    <xf numFmtId="0" fontId="6" fillId="0" borderId="6" xfId="1" applyFont="1" applyBorder="1" applyAlignment="1">
      <alignment horizontal="left" vertical="top"/>
    </xf>
    <xf numFmtId="0" fontId="6" fillId="0" borderId="3" xfId="1" applyFont="1" applyBorder="1" applyAlignment="1">
      <alignment horizontal="left"/>
    </xf>
    <xf numFmtId="0" fontId="8" fillId="0" borderId="3" xfId="0" applyFont="1" applyBorder="1" applyAlignment="1">
      <alignment horizontal="left"/>
    </xf>
    <xf numFmtId="43" fontId="5" fillId="0" borderId="3" xfId="2" quotePrefix="1" applyNumberFormat="1" applyFont="1" applyFill="1" applyBorder="1" applyAlignment="1">
      <alignment horizontal="left" vertical="top"/>
    </xf>
    <xf numFmtId="0" fontId="5" fillId="0" borderId="0" xfId="1" applyFont="1" applyAlignment="1">
      <alignment horizontal="left"/>
    </xf>
    <xf numFmtId="0" fontId="6" fillId="0" borderId="2" xfId="1" applyFont="1" applyBorder="1" applyAlignment="1">
      <alignment horizontal="left"/>
    </xf>
    <xf numFmtId="0" fontId="6" fillId="0" borderId="5" xfId="1" applyFont="1" applyBorder="1" applyAlignment="1">
      <alignment horizontal="left"/>
    </xf>
    <xf numFmtId="0" fontId="6" fillId="0" borderId="1" xfId="2" applyFont="1" applyFill="1" applyBorder="1">
      <alignment vertical="top" wrapText="1"/>
    </xf>
    <xf numFmtId="43" fontId="5" fillId="3" borderId="12" xfId="2" quotePrefix="1" applyNumberFormat="1" applyFont="1" applyFill="1" applyBorder="1" applyAlignment="1">
      <alignment horizontal="right" vertical="top" wrapText="1"/>
    </xf>
    <xf numFmtId="43" fontId="5" fillId="3" borderId="3" xfId="2" quotePrefix="1" applyNumberFormat="1" applyFont="1" applyFill="1" applyBorder="1" applyAlignment="1">
      <alignment horizontal="right" vertical="top" wrapText="1"/>
    </xf>
    <xf numFmtId="0" fontId="19" fillId="0" borderId="0" xfId="0" applyFont="1"/>
    <xf numFmtId="0" fontId="6" fillId="0" borderId="4" xfId="2" applyFont="1" applyFill="1" applyBorder="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6" xfId="1" applyFont="1" applyBorder="1" applyAlignment="1">
      <alignment vertical="top" wrapText="1"/>
    </xf>
    <xf numFmtId="0" fontId="11" fillId="0" borderId="0" xfId="0" applyFont="1" applyAlignment="1">
      <alignment wrapText="1"/>
    </xf>
    <xf numFmtId="43" fontId="5" fillId="0" borderId="12" xfId="2" quotePrefix="1" applyNumberFormat="1" applyFont="1" applyFill="1" applyBorder="1" applyAlignment="1" applyProtection="1">
      <alignment horizontal="right" vertical="top"/>
    </xf>
    <xf numFmtId="0" fontId="6" fillId="0" borderId="10" xfId="2" applyFont="1" applyFill="1" applyBorder="1" applyAlignment="1" applyProtection="1">
      <alignment horizontal="left" vertical="top" wrapText="1"/>
    </xf>
    <xf numFmtId="0" fontId="6" fillId="0" borderId="4" xfId="2" applyFont="1" applyFill="1" applyBorder="1" applyAlignment="1" applyProtection="1">
      <alignment horizontal="left" vertical="top" wrapText="1"/>
    </xf>
    <xf numFmtId="164" fontId="5" fillId="5" borderId="3" xfId="2" applyNumberFormat="1" applyFont="1" applyFill="1" applyBorder="1" applyAlignment="1">
      <alignment horizontal="center" vertical="center" wrapText="1"/>
    </xf>
    <xf numFmtId="0" fontId="6" fillId="0" borderId="3" xfId="2" applyFont="1" applyFill="1" applyBorder="1">
      <alignment vertical="top" wrapText="1"/>
    </xf>
    <xf numFmtId="0" fontId="22" fillId="0" borderId="0" xfId="0" applyFont="1"/>
    <xf numFmtId="0" fontId="0" fillId="0" borderId="3" xfId="0" applyBorder="1"/>
    <xf numFmtId="0" fontId="22" fillId="0" borderId="3" xfId="0" applyFont="1" applyBorder="1"/>
    <xf numFmtId="0" fontId="22" fillId="0" borderId="3" xfId="0" applyFont="1" applyBorder="1" applyAlignment="1">
      <alignment wrapText="1"/>
    </xf>
    <xf numFmtId="0" fontId="0" fillId="0" borderId="0" xfId="0" applyAlignment="1">
      <alignment wrapText="1"/>
    </xf>
    <xf numFmtId="0" fontId="17" fillId="0" borderId="4" xfId="1" applyFont="1" applyBorder="1" applyAlignment="1">
      <alignment vertical="top" wrapText="1"/>
    </xf>
    <xf numFmtId="0" fontId="17" fillId="0" borderId="5" xfId="1" applyFont="1" applyBorder="1" applyAlignment="1">
      <alignment vertical="top" wrapText="1"/>
    </xf>
    <xf numFmtId="0" fontId="17" fillId="0" borderId="6" xfId="1" applyFont="1" applyBorder="1" applyAlignment="1">
      <alignment vertical="top" wrapText="1"/>
    </xf>
    <xf numFmtId="0" fontId="9" fillId="0" borderId="10" xfId="1" applyFont="1" applyBorder="1" applyAlignment="1">
      <alignment vertical="top" wrapText="1"/>
    </xf>
    <xf numFmtId="0" fontId="9" fillId="0" borderId="8" xfId="1" applyFont="1" applyBorder="1" applyAlignment="1">
      <alignment vertical="top" wrapText="1"/>
    </xf>
    <xf numFmtId="0" fontId="9" fillId="0" borderId="14" xfId="1" applyFont="1" applyBorder="1" applyAlignment="1">
      <alignment vertical="top" wrapText="1"/>
    </xf>
    <xf numFmtId="0" fontId="17" fillId="0" borderId="1" xfId="1" applyFont="1" applyBorder="1" applyAlignment="1">
      <alignment vertical="top" wrapText="1"/>
    </xf>
    <xf numFmtId="0" fontId="17" fillId="0" borderId="11" xfId="1" applyFont="1" applyBorder="1" applyAlignment="1">
      <alignment vertical="top" wrapText="1"/>
    </xf>
    <xf numFmtId="0" fontId="6" fillId="0" borderId="11" xfId="2" applyFont="1" applyFill="1" applyBorder="1" applyAlignment="1" applyProtection="1">
      <alignment horizontal="left" vertical="top" wrapText="1"/>
    </xf>
    <xf numFmtId="0" fontId="6" fillId="0" borderId="15" xfId="2" applyFont="1" applyFill="1" applyBorder="1" applyAlignment="1" applyProtection="1">
      <alignment horizontal="left" vertical="top" wrapText="1"/>
    </xf>
    <xf numFmtId="0" fontId="5" fillId="0" borderId="1" xfId="2" applyFont="1" applyFill="1" applyBorder="1" applyAlignment="1">
      <alignment horizontal="left" vertical="top" wrapText="1"/>
    </xf>
    <xf numFmtId="0" fontId="14" fillId="0" borderId="6" xfId="0" applyFont="1" applyBorder="1"/>
    <xf numFmtId="43" fontId="5" fillId="0" borderId="3" xfId="2" quotePrefix="1" applyNumberFormat="1" applyFont="1" applyFill="1" applyBorder="1" applyAlignment="1" applyProtection="1">
      <alignment horizontal="right" vertical="top"/>
    </xf>
    <xf numFmtId="0" fontId="6" fillId="0" borderId="0" xfId="1" applyFont="1" applyAlignment="1">
      <alignment horizontal="left" vertical="top" wrapText="1"/>
    </xf>
    <xf numFmtId="0" fontId="6" fillId="0" borderId="12" xfId="2" applyFont="1" applyFill="1" applyBorder="1" applyAlignment="1" applyProtection="1">
      <alignment horizontal="left" vertical="top" wrapText="1"/>
    </xf>
    <xf numFmtId="43" fontId="5" fillId="0" borderId="7" xfId="2" quotePrefix="1" applyNumberFormat="1" applyFont="1" applyFill="1" applyBorder="1" applyAlignment="1" applyProtection="1">
      <alignment vertical="top"/>
    </xf>
    <xf numFmtId="0" fontId="12" fillId="0" borderId="1" xfId="0" applyFont="1" applyBorder="1"/>
    <xf numFmtId="0" fontId="6" fillId="0" borderId="7" xfId="2" applyFont="1" applyFill="1" applyBorder="1" applyProtection="1">
      <alignment vertical="top" wrapText="1"/>
    </xf>
    <xf numFmtId="0" fontId="8" fillId="0" borderId="10" xfId="0" applyFont="1" applyBorder="1"/>
    <xf numFmtId="0" fontId="8" fillId="0" borderId="8" xfId="0" applyFont="1" applyBorder="1"/>
    <xf numFmtId="0" fontId="6" fillId="0" borderId="11" xfId="1" applyFont="1" applyBorder="1" applyAlignment="1">
      <alignment vertical="top"/>
    </xf>
    <xf numFmtId="0" fontId="6" fillId="0" borderId="15" xfId="1" quotePrefix="1" applyFont="1" applyBorder="1" applyAlignment="1">
      <alignment horizontal="left"/>
    </xf>
    <xf numFmtId="0" fontId="6" fillId="0" borderId="9" xfId="1" quotePrefix="1" applyFont="1" applyBorder="1" applyAlignment="1">
      <alignment horizontal="left"/>
    </xf>
    <xf numFmtId="43" fontId="5" fillId="0" borderId="4" xfId="2" quotePrefix="1" applyNumberFormat="1" applyFont="1" applyFill="1" applyBorder="1" applyAlignment="1">
      <alignment vertical="top"/>
    </xf>
    <xf numFmtId="0" fontId="17" fillId="0" borderId="13" xfId="2" applyFont="1" applyFill="1" applyBorder="1" applyAlignment="1" applyProtection="1">
      <alignment horizontal="center" vertical="top" wrapText="1"/>
    </xf>
    <xf numFmtId="0" fontId="5" fillId="0" borderId="15" xfId="2" applyFont="1" applyFill="1" applyBorder="1" applyAlignment="1" applyProtection="1">
      <alignment horizontal="left" vertical="top"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14" xfId="1" applyFont="1" applyBorder="1" applyAlignment="1">
      <alignment horizontal="center" vertical="center"/>
    </xf>
    <xf numFmtId="0" fontId="6" fillId="0" borderId="2" xfId="1" applyFont="1" applyBorder="1" applyAlignment="1">
      <alignment horizontal="center" vertical="center"/>
    </xf>
    <xf numFmtId="0" fontId="6" fillId="0" borderId="15" xfId="1" applyFont="1" applyBorder="1" applyAlignment="1">
      <alignment horizontal="center" vertical="center"/>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15" xfId="2" applyFont="1" applyFill="1" applyBorder="1" applyAlignment="1">
      <alignment horizontal="left" vertical="top" wrapText="1"/>
    </xf>
    <xf numFmtId="0" fontId="6" fillId="0" borderId="9" xfId="1" applyFont="1" applyBorder="1" applyAlignment="1">
      <alignment horizontal="left" vertical="top" wrapText="1"/>
    </xf>
    <xf numFmtId="43" fontId="5" fillId="0" borderId="7" xfId="2" quotePrefix="1" applyNumberFormat="1" applyFont="1" applyFill="1" applyBorder="1" applyAlignment="1">
      <alignment horizontal="left" vertical="top"/>
    </xf>
    <xf numFmtId="0" fontId="6" fillId="0" borderId="2" xfId="1" applyFont="1" applyBorder="1" applyAlignment="1">
      <alignment horizontal="left" vertical="top" wrapText="1"/>
    </xf>
    <xf numFmtId="0" fontId="6" fillId="0" borderId="15" xfId="1" applyFont="1" applyBorder="1" applyAlignment="1">
      <alignment horizontal="left" vertical="top" wrapText="1"/>
    </xf>
    <xf numFmtId="43" fontId="5" fillId="0" borderId="13" xfId="2" quotePrefix="1" applyNumberFormat="1" applyFont="1" applyFill="1" applyBorder="1" applyAlignment="1" applyProtection="1">
      <alignment horizontal="right" vertical="top"/>
    </xf>
    <xf numFmtId="43" fontId="5" fillId="0" borderId="3" xfId="2" quotePrefix="1" applyNumberFormat="1" applyFont="1" applyFill="1" applyBorder="1" applyAlignment="1">
      <alignment horizontal="center" vertical="top"/>
    </xf>
    <xf numFmtId="43" fontId="5" fillId="0" borderId="13" xfId="2" quotePrefix="1" applyNumberFormat="1" applyFont="1" applyFill="1" applyBorder="1" applyAlignment="1" applyProtection="1">
      <alignment horizontal="center" vertical="top"/>
    </xf>
    <xf numFmtId="0" fontId="0" fillId="0" borderId="2" xfId="0" applyBorder="1"/>
    <xf numFmtId="0" fontId="22" fillId="0" borderId="0" xfId="0" applyFont="1" applyAlignment="1">
      <alignment wrapText="1"/>
    </xf>
    <xf numFmtId="0" fontId="25" fillId="0" borderId="0" xfId="0" applyFont="1"/>
    <xf numFmtId="0" fontId="8" fillId="0" borderId="3" xfId="1" quotePrefix="1" applyFont="1" applyBorder="1" applyAlignment="1">
      <alignment horizontal="center" wrapText="1"/>
    </xf>
    <xf numFmtId="0" fontId="6" fillId="0" borderId="1" xfId="2" applyFont="1" applyFill="1" applyBorder="1" applyAlignment="1">
      <alignment horizontal="left" vertical="top" wrapText="1"/>
    </xf>
    <xf numFmtId="0" fontId="6" fillId="0" borderId="8" xfId="1" applyFont="1" applyBorder="1" applyAlignment="1">
      <alignment horizontal="left" vertical="top" wrapText="1"/>
    </xf>
    <xf numFmtId="0" fontId="6" fillId="0" borderId="6" xfId="1" applyFont="1" applyBorder="1"/>
    <xf numFmtId="0" fontId="6" fillId="0" borderId="13" xfId="1" quotePrefix="1" applyFont="1" applyBorder="1" applyAlignment="1">
      <alignment horizontal="left"/>
    </xf>
    <xf numFmtId="0" fontId="6" fillId="0" borderId="3" xfId="1" quotePrefix="1" applyFont="1" applyBorder="1" applyAlignment="1">
      <alignment horizontal="left" vertical="top"/>
    </xf>
    <xf numFmtId="0" fontId="6" fillId="0" borderId="7" xfId="1" quotePrefix="1" applyFont="1" applyBorder="1" applyAlignment="1">
      <alignment horizontal="left" vertical="top"/>
    </xf>
    <xf numFmtId="0" fontId="0" fillId="0" borderId="8" xfId="0" applyBorder="1" applyAlignment="1">
      <alignment wrapText="1"/>
    </xf>
    <xf numFmtId="0" fontId="0" fillId="0" borderId="8" xfId="0" applyBorder="1" applyAlignment="1">
      <alignment vertical="top" wrapText="1"/>
    </xf>
    <xf numFmtId="0" fontId="0" fillId="0" borderId="14" xfId="0" applyBorder="1" applyAlignment="1">
      <alignment vertical="top" wrapText="1"/>
    </xf>
    <xf numFmtId="0" fontId="21" fillId="0" borderId="0" xfId="0" applyFont="1" applyAlignment="1">
      <alignment wrapText="1"/>
    </xf>
    <xf numFmtId="0" fontId="6" fillId="0" borderId="0" xfId="1" quotePrefix="1" applyFont="1" applyAlignment="1">
      <alignment horizontal="left"/>
    </xf>
    <xf numFmtId="0" fontId="6" fillId="0" borderId="1" xfId="1" applyFont="1" applyBorder="1" applyAlignment="1">
      <alignment horizontal="left"/>
    </xf>
    <xf numFmtId="0" fontId="6" fillId="0" borderId="0" xfId="1" applyFont="1" applyAlignment="1">
      <alignment horizontal="left"/>
    </xf>
    <xf numFmtId="0" fontId="6" fillId="0" borderId="1" xfId="1" applyFont="1" applyBorder="1" applyAlignment="1">
      <alignment horizontal="left" wrapText="1"/>
    </xf>
    <xf numFmtId="0" fontId="17" fillId="0" borderId="11" xfId="1" applyFont="1" applyBorder="1" applyAlignment="1">
      <alignment vertical="top"/>
    </xf>
    <xf numFmtId="0" fontId="17" fillId="0" borderId="1" xfId="1" applyFont="1" applyBorder="1" applyAlignment="1">
      <alignment vertical="top"/>
    </xf>
    <xf numFmtId="0" fontId="6" fillId="0" borderId="2" xfId="2" applyFont="1" applyFill="1" applyBorder="1" applyAlignment="1" applyProtection="1">
      <alignment horizontal="left" vertical="top" wrapText="1"/>
    </xf>
    <xf numFmtId="0" fontId="6" fillId="0" borderId="2" xfId="1" applyFont="1" applyBorder="1" applyAlignment="1">
      <alignment horizontal="left" wrapText="1"/>
    </xf>
    <xf numFmtId="0" fontId="14" fillId="0" borderId="0" xfId="0" applyFont="1" applyAlignment="1">
      <alignment horizontal="left" vertical="top" wrapText="1"/>
    </xf>
    <xf numFmtId="0" fontId="5" fillId="0" borderId="0" xfId="2" applyFont="1" applyFill="1" applyBorder="1" applyAlignment="1" applyProtection="1">
      <alignment horizontal="left" vertical="top" wrapText="1"/>
    </xf>
    <xf numFmtId="0" fontId="17" fillId="0" borderId="10" xfId="0" applyFont="1" applyBorder="1" applyAlignment="1">
      <alignment vertical="top" wrapText="1"/>
    </xf>
    <xf numFmtId="0" fontId="17" fillId="0" borderId="1" xfId="0" applyFont="1" applyBorder="1" applyAlignment="1">
      <alignment vertical="top" wrapText="1"/>
    </xf>
    <xf numFmtId="0" fontId="17" fillId="0" borderId="11" xfId="0" applyFont="1" applyBorder="1" applyAlignment="1">
      <alignment vertical="top" wrapText="1"/>
    </xf>
    <xf numFmtId="0" fontId="17" fillId="0" borderId="14" xfId="0" applyFont="1" applyBorder="1" applyAlignment="1">
      <alignment vertical="top" wrapText="1"/>
    </xf>
    <xf numFmtId="0" fontId="17" fillId="0" borderId="2" xfId="0" applyFont="1" applyBorder="1" applyAlignment="1">
      <alignment vertical="top" wrapText="1"/>
    </xf>
    <xf numFmtId="0" fontId="17" fillId="0" borderId="15" xfId="0" applyFont="1" applyBorder="1" applyAlignment="1">
      <alignment vertical="top" wrapText="1"/>
    </xf>
    <xf numFmtId="0" fontId="0" fillId="0" borderId="15" xfId="0" applyBorder="1"/>
    <xf numFmtId="0" fontId="0" fillId="0" borderId="14" xfId="0" applyBorder="1"/>
    <xf numFmtId="0" fontId="6" fillId="0" borderId="3" xfId="2" applyFont="1" applyFill="1" applyBorder="1" applyAlignment="1" applyProtection="1">
      <alignment horizontal="left" vertical="top" wrapText="1"/>
    </xf>
    <xf numFmtId="0" fontId="24" fillId="0" borderId="7" xfId="1" applyFont="1" applyBorder="1"/>
    <xf numFmtId="0" fontId="24" fillId="0" borderId="1" xfId="1" applyFont="1" applyBorder="1" applyAlignment="1">
      <alignment horizontal="left"/>
    </xf>
    <xf numFmtId="0" fontId="15" fillId="0" borderId="5" xfId="0" applyFont="1" applyBorder="1"/>
    <xf numFmtId="0" fontId="15" fillId="0" borderId="1" xfId="0" applyFont="1" applyBorder="1"/>
    <xf numFmtId="0" fontId="23" fillId="0" borderId="0" xfId="0" applyFont="1"/>
    <xf numFmtId="0" fontId="31" fillId="0" borderId="1" xfId="1" applyFont="1" applyBorder="1" applyAlignment="1">
      <alignment horizontal="left"/>
    </xf>
    <xf numFmtId="0" fontId="8" fillId="0" borderId="1" xfId="1" applyFont="1" applyBorder="1" applyAlignment="1">
      <alignment horizontal="left" wrapText="1"/>
    </xf>
    <xf numFmtId="0" fontId="17" fillId="0" borderId="0" xfId="0" applyFont="1" applyAlignment="1">
      <alignment wrapText="1"/>
    </xf>
    <xf numFmtId="0" fontId="17" fillId="0" borderId="0" xfId="1" applyFont="1" applyAlignment="1">
      <alignment horizontal="center" vertical="center" wrapText="1"/>
    </xf>
    <xf numFmtId="0" fontId="6" fillId="0" borderId="6" xfId="2" applyFont="1" applyFill="1" applyBorder="1" applyAlignment="1" applyProtection="1">
      <alignment horizontal="left" vertical="top" wrapText="1"/>
    </xf>
    <xf numFmtId="0" fontId="0" fillId="0" borderId="0" xfId="0" applyAlignment="1">
      <alignment vertical="center"/>
    </xf>
    <xf numFmtId="0" fontId="27" fillId="0" borderId="4" xfId="0" applyFont="1" applyBorder="1" applyAlignment="1">
      <alignment horizontal="center"/>
    </xf>
    <xf numFmtId="0" fontId="6" fillId="0" borderId="4" xfId="1" applyFont="1" applyBorder="1" applyAlignment="1">
      <alignment horizontal="left"/>
    </xf>
    <xf numFmtId="0" fontId="26" fillId="0" borderId="6" xfId="0" applyFont="1" applyBorder="1"/>
    <xf numFmtId="0" fontId="26" fillId="0" borderId="0" xfId="0" applyFont="1"/>
    <xf numFmtId="43" fontId="5" fillId="0" borderId="12" xfId="2" quotePrefix="1" applyNumberFormat="1" applyFont="1" applyFill="1" applyBorder="1" applyAlignment="1" applyProtection="1">
      <alignment vertical="center"/>
    </xf>
    <xf numFmtId="0" fontId="27" fillId="0" borderId="3" xfId="0" applyFont="1" applyBorder="1" applyAlignment="1">
      <alignment horizontal="center"/>
    </xf>
    <xf numFmtId="0" fontId="6" fillId="0" borderId="4" xfId="1" quotePrefix="1" applyFont="1" applyBorder="1" applyAlignment="1">
      <alignment horizontal="left"/>
    </xf>
    <xf numFmtId="0" fontId="29" fillId="0" borderId="8" xfId="0" applyFont="1" applyBorder="1"/>
    <xf numFmtId="0" fontId="30" fillId="0" borderId="9" xfId="0" applyFont="1" applyBorder="1" applyAlignment="1">
      <alignment horizontal="center" vertical="top" wrapText="1"/>
    </xf>
    <xf numFmtId="0" fontId="26" fillId="0" borderId="12" xfId="0" applyFont="1" applyBorder="1"/>
    <xf numFmtId="0" fontId="26" fillId="0" borderId="8" xfId="0" applyFont="1" applyBorder="1"/>
    <xf numFmtId="0" fontId="26" fillId="0" borderId="9" xfId="0" applyFont="1" applyBorder="1"/>
    <xf numFmtId="0" fontId="26" fillId="0" borderId="13" xfId="0" applyFont="1" applyBorder="1"/>
    <xf numFmtId="0" fontId="26" fillId="0" borderId="14" xfId="0" applyFont="1" applyBorder="1"/>
    <xf numFmtId="0" fontId="26" fillId="0" borderId="2" xfId="0" applyFont="1" applyBorder="1"/>
    <xf numFmtId="0" fontId="26" fillId="0" borderId="15" xfId="0" applyFont="1" applyBorder="1"/>
    <xf numFmtId="43" fontId="5" fillId="0" borderId="7" xfId="2" quotePrefix="1" applyNumberFormat="1" applyFont="1" applyFill="1" applyBorder="1" applyAlignment="1" applyProtection="1">
      <alignment vertical="center"/>
    </xf>
    <xf numFmtId="0" fontId="6" fillId="0" borderId="10" xfId="1" applyFont="1" applyBorder="1" applyAlignment="1">
      <alignment vertical="top" wrapText="1"/>
    </xf>
    <xf numFmtId="0" fontId="6" fillId="0" borderId="1" xfId="1" applyFont="1" applyBorder="1" applyAlignment="1">
      <alignment vertical="top"/>
    </xf>
    <xf numFmtId="0" fontId="6" fillId="0" borderId="8" xfId="1" applyFont="1" applyBorder="1" applyAlignment="1">
      <alignment vertical="top"/>
    </xf>
    <xf numFmtId="0" fontId="6" fillId="0" borderId="14" xfId="1" applyFont="1" applyBorder="1" applyAlignment="1">
      <alignment vertical="top"/>
    </xf>
    <xf numFmtId="0" fontId="6" fillId="0" borderId="2" xfId="1" applyFont="1" applyBorder="1" applyAlignment="1">
      <alignment vertical="top"/>
    </xf>
    <xf numFmtId="0" fontId="6" fillId="0" borderId="1" xfId="2" quotePrefix="1" applyFont="1" applyFill="1" applyBorder="1" applyAlignment="1" applyProtection="1">
      <alignment horizontal="left" vertical="top" wrapText="1"/>
    </xf>
    <xf numFmtId="43" fontId="5" fillId="0" borderId="12" xfId="2" quotePrefix="1" applyNumberFormat="1" applyFont="1" applyFill="1" applyBorder="1" applyAlignment="1" applyProtection="1">
      <alignment horizontal="center" vertical="top"/>
    </xf>
    <xf numFmtId="0" fontId="7" fillId="0" borderId="9" xfId="1" quotePrefix="1" applyFont="1" applyBorder="1" applyAlignment="1">
      <alignment horizontal="left" wrapText="1"/>
    </xf>
    <xf numFmtId="0" fontId="6" fillId="0" borderId="3" xfId="1" quotePrefix="1" applyFont="1" applyBorder="1" applyAlignment="1">
      <alignment horizontal="left"/>
    </xf>
    <xf numFmtId="43" fontId="5" fillId="0" borderId="7" xfId="2" quotePrefix="1" applyNumberFormat="1" applyFont="1" applyFill="1" applyBorder="1" applyAlignment="1" applyProtection="1">
      <alignment horizontal="center" vertical="top"/>
    </xf>
    <xf numFmtId="0" fontId="5" fillId="0" borderId="1" xfId="1" applyFont="1" applyBorder="1" applyAlignment="1">
      <alignment horizontal="left" wrapText="1"/>
    </xf>
    <xf numFmtId="0" fontId="32" fillId="0" borderId="0" xfId="2" applyFont="1" applyFill="1" applyBorder="1" applyAlignment="1">
      <alignment horizontal="left" vertical="top" wrapText="1"/>
    </xf>
    <xf numFmtId="0" fontId="8" fillId="0" borderId="10" xfId="1" applyFont="1" applyBorder="1" applyAlignment="1">
      <alignment vertical="top" wrapText="1"/>
    </xf>
    <xf numFmtId="0" fontId="26" fillId="6" borderId="0" xfId="0" applyFont="1" applyFill="1"/>
    <xf numFmtId="43" fontId="5" fillId="6" borderId="12" xfId="2" quotePrefix="1" applyNumberFormat="1" applyFont="1" applyFill="1" applyBorder="1" applyAlignment="1" applyProtection="1">
      <alignment horizontal="center" vertical="top"/>
    </xf>
    <xf numFmtId="0" fontId="6" fillId="6" borderId="5" xfId="2" applyFont="1" applyFill="1" applyBorder="1" applyAlignment="1" applyProtection="1">
      <alignment horizontal="left" vertical="top" wrapText="1"/>
    </xf>
    <xf numFmtId="0" fontId="6" fillId="6" borderId="13" xfId="1" applyFont="1" applyFill="1" applyBorder="1" applyAlignment="1">
      <alignment horizontal="left" vertical="top" wrapText="1"/>
    </xf>
    <xf numFmtId="0" fontId="5" fillId="6" borderId="0" xfId="1" applyFont="1" applyFill="1" applyAlignment="1">
      <alignment horizontal="left" vertical="top" wrapText="1"/>
    </xf>
    <xf numFmtId="0" fontId="6" fillId="6" borderId="3" xfId="1" applyFont="1" applyFill="1" applyBorder="1" applyAlignment="1">
      <alignment horizontal="left" vertical="top" wrapText="1"/>
    </xf>
    <xf numFmtId="0" fontId="6" fillId="6" borderId="6" xfId="1" applyFont="1" applyFill="1" applyBorder="1" applyAlignment="1">
      <alignment vertical="top"/>
    </xf>
    <xf numFmtId="0" fontId="6" fillId="6" borderId="13" xfId="1" quotePrefix="1" applyFont="1" applyFill="1" applyBorder="1" applyAlignment="1">
      <alignment horizontal="left"/>
    </xf>
    <xf numFmtId="0" fontId="6" fillId="6" borderId="3" xfId="1" quotePrefix="1" applyFont="1" applyFill="1" applyBorder="1" applyAlignment="1">
      <alignment horizontal="left"/>
    </xf>
    <xf numFmtId="0" fontId="6" fillId="6" borderId="1" xfId="1" applyFont="1" applyFill="1" applyBorder="1" applyAlignment="1">
      <alignment vertical="top"/>
    </xf>
    <xf numFmtId="0" fontId="6" fillId="6" borderId="5" xfId="1" applyFont="1" applyFill="1" applyBorder="1" applyAlignment="1">
      <alignment vertical="top"/>
    </xf>
    <xf numFmtId="0" fontId="6" fillId="0" borderId="12" xfId="2" applyFont="1" applyFill="1" applyBorder="1" applyAlignment="1">
      <alignment horizontal="left" vertical="top" wrapText="1"/>
    </xf>
    <xf numFmtId="0" fontId="6" fillId="6" borderId="11" xfId="2" applyFont="1" applyFill="1" applyBorder="1" applyAlignment="1" applyProtection="1">
      <alignment horizontal="left" vertical="top" wrapText="1"/>
    </xf>
    <xf numFmtId="0" fontId="5" fillId="6" borderId="9" xfId="1" applyFont="1" applyFill="1" applyBorder="1" applyAlignment="1">
      <alignment horizontal="left" vertical="top" wrapText="1"/>
    </xf>
    <xf numFmtId="0" fontId="6" fillId="6" borderId="0" xfId="1" applyFont="1" applyFill="1" applyAlignment="1">
      <alignment horizontal="center" vertical="center" wrapText="1"/>
    </xf>
    <xf numFmtId="0" fontId="6" fillId="6" borderId="9" xfId="1" applyFont="1" applyFill="1" applyBorder="1" applyAlignment="1">
      <alignment horizontal="center" vertical="center" wrapText="1"/>
    </xf>
    <xf numFmtId="0" fontId="6" fillId="0" borderId="1" xfId="2" applyFont="1" applyFill="1" applyBorder="1" applyAlignment="1" applyProtection="1">
      <alignment horizontal="left" vertical="top" wrapText="1"/>
    </xf>
    <xf numFmtId="0" fontId="5" fillId="3" borderId="6" xfId="1" applyFont="1" applyFill="1" applyBorder="1" applyAlignment="1">
      <alignment horizontal="right" vertical="top" wrapText="1"/>
    </xf>
    <xf numFmtId="0" fontId="5" fillId="0" borderId="6" xfId="1" applyFont="1" applyBorder="1" applyAlignment="1">
      <alignment horizontal="right" vertical="top" wrapText="1"/>
    </xf>
    <xf numFmtId="0" fontId="27" fillId="0" borderId="0" xfId="0" applyFont="1" applyAlignment="1">
      <alignment vertical="top" wrapText="1"/>
    </xf>
    <xf numFmtId="0" fontId="34" fillId="0" borderId="0" xfId="0" applyFont="1" applyAlignment="1">
      <alignment vertical="top" wrapText="1"/>
    </xf>
    <xf numFmtId="0" fontId="26" fillId="0" borderId="0" xfId="0" applyFont="1" applyAlignment="1">
      <alignment vertical="top"/>
    </xf>
    <xf numFmtId="0" fontId="10" fillId="0" borderId="0" xfId="0" applyFont="1" applyAlignment="1">
      <alignment vertical="top" wrapText="1"/>
    </xf>
    <xf numFmtId="0" fontId="27" fillId="0" borderId="0" xfId="0" applyFont="1"/>
    <xf numFmtId="0" fontId="8" fillId="0" borderId="5" xfId="0" applyFont="1" applyBorder="1" applyAlignment="1">
      <alignment horizontal="left" wrapText="1"/>
    </xf>
    <xf numFmtId="43" fontId="5" fillId="0" borderId="4" xfId="2" quotePrefix="1" applyNumberFormat="1" applyFont="1" applyFill="1" applyBorder="1" applyAlignment="1">
      <alignment horizontal="left" vertical="top"/>
    </xf>
    <xf numFmtId="0" fontId="5" fillId="0" borderId="10" xfId="1" applyFont="1" applyBorder="1" applyAlignment="1">
      <alignment vertical="top" wrapText="1"/>
    </xf>
    <xf numFmtId="0" fontId="5" fillId="0" borderId="1" xfId="1" applyFont="1" applyBorder="1" applyAlignment="1">
      <alignment vertical="top" wrapText="1"/>
    </xf>
    <xf numFmtId="0" fontId="5" fillId="0" borderId="11" xfId="1" applyFont="1" applyBorder="1" applyAlignment="1">
      <alignment vertical="top" wrapText="1"/>
    </xf>
    <xf numFmtId="0" fontId="5" fillId="0" borderId="14" xfId="1" applyFont="1" applyBorder="1" applyAlignment="1">
      <alignment vertical="top" wrapText="1"/>
    </xf>
    <xf numFmtId="0" fontId="5" fillId="0" borderId="2" xfId="1" applyFont="1" applyBorder="1" applyAlignment="1">
      <alignment vertical="top" wrapText="1"/>
    </xf>
    <xf numFmtId="0" fontId="5" fillId="0" borderId="15" xfId="1" applyFont="1" applyBorder="1" applyAlignment="1">
      <alignment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6" fillId="6" borderId="1" xfId="2" applyFont="1" applyFill="1" applyBorder="1" applyAlignment="1" applyProtection="1">
      <alignment horizontal="left" vertical="top" wrapText="1"/>
    </xf>
    <xf numFmtId="0" fontId="6" fillId="0" borderId="6" xfId="1" applyFont="1" applyBorder="1" applyAlignment="1">
      <alignment vertical="top"/>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165" fontId="26" fillId="0" borderId="12" xfId="0" applyNumberFormat="1" applyFont="1" applyBorder="1"/>
    <xf numFmtId="164" fontId="5" fillId="0" borderId="3" xfId="2" applyNumberFormat="1" applyFont="1" applyFill="1" applyBorder="1" applyAlignment="1">
      <alignment horizontal="center" vertical="center" wrapText="1"/>
    </xf>
    <xf numFmtId="43" fontId="5" fillId="0" borderId="8" xfId="2" quotePrefix="1" applyNumberFormat="1" applyFont="1" applyFill="1" applyBorder="1" applyAlignment="1" applyProtection="1">
      <alignment vertical="top"/>
    </xf>
    <xf numFmtId="0" fontId="17" fillId="0" borderId="0" xfId="2" applyFont="1" applyFill="1" applyBorder="1" applyAlignment="1" applyProtection="1">
      <alignment horizontal="left" vertical="top" wrapText="1"/>
    </xf>
    <xf numFmtId="0" fontId="0" fillId="0" borderId="0" xfId="0" applyAlignment="1">
      <alignment horizontal="center"/>
    </xf>
    <xf numFmtId="43" fontId="5" fillId="0" borderId="7" xfId="2" quotePrefix="1" applyNumberFormat="1" applyFont="1" applyFill="1" applyBorder="1" applyAlignment="1">
      <alignment horizontal="center" vertical="top"/>
    </xf>
    <xf numFmtId="43" fontId="5" fillId="0" borderId="12" xfId="2" quotePrefix="1" applyNumberFormat="1" applyFont="1" applyFill="1" applyBorder="1" applyAlignment="1">
      <alignment horizontal="center" vertical="top"/>
    </xf>
    <xf numFmtId="43" fontId="5" fillId="0" borderId="13" xfId="2" quotePrefix="1" applyNumberFormat="1" applyFont="1" applyFill="1" applyBorder="1" applyAlignment="1">
      <alignment horizontal="center" vertical="top"/>
    </xf>
    <xf numFmtId="0" fontId="7" fillId="0" borderId="10" xfId="1" applyFont="1" applyBorder="1" applyAlignment="1">
      <alignment horizontal="left" vertical="top" wrapText="1"/>
    </xf>
    <xf numFmtId="0" fontId="7" fillId="0" borderId="1" xfId="1" applyFont="1" applyBorder="1" applyAlignment="1">
      <alignment horizontal="left" vertical="top" wrapText="1"/>
    </xf>
    <xf numFmtId="0" fontId="7" fillId="0" borderId="11" xfId="1" applyFont="1" applyBorder="1" applyAlignment="1">
      <alignment horizontal="left" vertical="top" wrapText="1"/>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17" fillId="0" borderId="4" xfId="1" applyFont="1" applyBorder="1" applyAlignment="1">
      <alignment horizontal="center" vertical="top" wrapText="1"/>
    </xf>
    <xf numFmtId="0" fontId="17" fillId="0" borderId="5" xfId="1" applyFont="1" applyBorder="1" applyAlignment="1">
      <alignment horizontal="center" vertical="top" wrapText="1"/>
    </xf>
    <xf numFmtId="0" fontId="17" fillId="0" borderId="6" xfId="1" applyFont="1" applyBorder="1" applyAlignment="1">
      <alignment horizontal="center" vertical="top"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14" xfId="1" applyFont="1" applyBorder="1" applyAlignment="1">
      <alignment horizontal="center" vertical="center"/>
    </xf>
    <xf numFmtId="0" fontId="6" fillId="0" borderId="2" xfId="1" applyFont="1" applyBorder="1" applyAlignment="1">
      <alignment horizontal="center" vertical="center"/>
    </xf>
    <xf numFmtId="0" fontId="6" fillId="0" borderId="15"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6" fillId="0" borderId="10" xfId="1" applyFont="1" applyBorder="1" applyAlignment="1">
      <alignment horizontal="center" vertical="top"/>
    </xf>
    <xf numFmtId="0" fontId="6" fillId="0" borderId="1" xfId="1" applyFont="1" applyBorder="1" applyAlignment="1">
      <alignment horizontal="center" vertical="top"/>
    </xf>
    <xf numFmtId="0" fontId="6" fillId="0" borderId="11" xfId="1" applyFont="1" applyBorder="1" applyAlignment="1">
      <alignment horizontal="center" vertical="top"/>
    </xf>
    <xf numFmtId="0" fontId="6" fillId="0" borderId="8" xfId="1" applyFont="1" applyBorder="1" applyAlignment="1">
      <alignment horizontal="center" vertical="top"/>
    </xf>
    <xf numFmtId="0" fontId="6" fillId="0" borderId="0" xfId="1" applyFont="1" applyAlignment="1">
      <alignment horizontal="center" vertical="top"/>
    </xf>
    <xf numFmtId="0" fontId="6" fillId="0" borderId="9" xfId="1" applyFont="1" applyBorder="1" applyAlignment="1">
      <alignment horizontal="center" vertical="top"/>
    </xf>
    <xf numFmtId="0" fontId="6" fillId="0" borderId="14" xfId="1" applyFont="1" applyBorder="1" applyAlignment="1">
      <alignment horizontal="center" vertical="top"/>
    </xf>
    <xf numFmtId="0" fontId="6" fillId="0" borderId="2" xfId="1" applyFont="1" applyBorder="1" applyAlignment="1">
      <alignment horizontal="center" vertical="top"/>
    </xf>
    <xf numFmtId="0" fontId="6" fillId="0" borderId="15" xfId="1" applyFont="1" applyBorder="1" applyAlignment="1">
      <alignment horizontal="center" vertical="top"/>
    </xf>
    <xf numFmtId="0" fontId="15" fillId="0" borderId="10" xfId="0" applyFont="1" applyBorder="1" applyAlignment="1">
      <alignment horizontal="center"/>
    </xf>
    <xf numFmtId="0" fontId="15" fillId="0" borderId="1" xfId="0" applyFont="1" applyBorder="1" applyAlignment="1">
      <alignment horizontal="center"/>
    </xf>
    <xf numFmtId="0" fontId="15" fillId="0" borderId="11" xfId="0" applyFont="1" applyBorder="1" applyAlignment="1">
      <alignment horizontal="center"/>
    </xf>
    <xf numFmtId="0" fontId="15" fillId="0" borderId="8" xfId="0" applyFont="1" applyBorder="1" applyAlignment="1">
      <alignment horizontal="center"/>
    </xf>
    <xf numFmtId="0" fontId="15" fillId="0" borderId="0" xfId="0" applyFont="1" applyAlignment="1">
      <alignment horizontal="center"/>
    </xf>
    <xf numFmtId="0" fontId="15" fillId="0" borderId="9" xfId="0" applyFont="1" applyBorder="1" applyAlignment="1">
      <alignment horizontal="center"/>
    </xf>
    <xf numFmtId="0" fontId="15" fillId="0" borderId="14" xfId="0" applyFont="1" applyBorder="1" applyAlignment="1">
      <alignment horizontal="center"/>
    </xf>
    <xf numFmtId="0" fontId="15" fillId="0" borderId="2" xfId="0" applyFont="1" applyBorder="1" applyAlignment="1">
      <alignment horizontal="center"/>
    </xf>
    <xf numFmtId="0" fontId="15" fillId="0" borderId="15" xfId="0" applyFont="1" applyBorder="1" applyAlignment="1">
      <alignment horizontal="center"/>
    </xf>
    <xf numFmtId="0" fontId="5" fillId="0" borderId="10" xfId="1" applyFont="1" applyBorder="1" applyAlignment="1">
      <alignment horizontal="center" vertical="top" wrapText="1"/>
    </xf>
    <xf numFmtId="0" fontId="5" fillId="0" borderId="1" xfId="1" applyFont="1" applyBorder="1" applyAlignment="1">
      <alignment horizontal="center" vertical="top" wrapText="1"/>
    </xf>
    <xf numFmtId="0" fontId="5" fillId="0" borderId="11" xfId="1" applyFont="1" applyBorder="1" applyAlignment="1">
      <alignment horizontal="center" vertical="top" wrapText="1"/>
    </xf>
    <xf numFmtId="0" fontId="5" fillId="0" borderId="8" xfId="1" applyFont="1" applyBorder="1" applyAlignment="1">
      <alignment horizontal="center" vertical="top" wrapText="1"/>
    </xf>
    <xf numFmtId="0" fontId="5" fillId="0" borderId="0" xfId="1" applyFont="1" applyAlignment="1">
      <alignment horizontal="center" vertical="top" wrapText="1"/>
    </xf>
    <xf numFmtId="0" fontId="5" fillId="0" borderId="9" xfId="1" applyFont="1" applyBorder="1" applyAlignment="1">
      <alignment horizontal="center" vertical="top" wrapText="1"/>
    </xf>
    <xf numFmtId="0" fontId="5" fillId="0" borderId="14" xfId="1" applyFont="1" applyBorder="1" applyAlignment="1">
      <alignment horizontal="center" vertical="top" wrapText="1"/>
    </xf>
    <xf numFmtId="0" fontId="5" fillId="0" borderId="2" xfId="1" applyFont="1" applyBorder="1" applyAlignment="1">
      <alignment horizontal="center" vertical="top" wrapText="1"/>
    </xf>
    <xf numFmtId="0" fontId="5" fillId="0" borderId="15" xfId="1" applyFont="1" applyBorder="1" applyAlignment="1">
      <alignment horizontal="center" vertical="top" wrapText="1"/>
    </xf>
    <xf numFmtId="0" fontId="8" fillId="0" borderId="3" xfId="1" quotePrefix="1" applyFont="1" applyBorder="1" applyAlignment="1">
      <alignment horizontal="center" wrapText="1"/>
    </xf>
    <xf numFmtId="0" fontId="8" fillId="0" borderId="4" xfId="1" quotePrefix="1" applyFont="1" applyBorder="1" applyAlignment="1">
      <alignment horizontal="center" wrapText="1"/>
    </xf>
    <xf numFmtId="164" fontId="17" fillId="0" borderId="8" xfId="2" applyNumberFormat="1" applyFont="1" applyFill="1" applyBorder="1" applyAlignment="1">
      <alignment horizontal="left" vertical="center" wrapText="1"/>
    </xf>
    <xf numFmtId="164" fontId="17" fillId="0" borderId="0" xfId="2" applyNumberFormat="1" applyFont="1" applyFill="1" applyBorder="1" applyAlignment="1">
      <alignment horizontal="left" vertical="center" wrapText="1"/>
    </xf>
    <xf numFmtId="164" fontId="17" fillId="0" borderId="9" xfId="2" applyNumberFormat="1" applyFont="1" applyFill="1" applyBorder="1" applyAlignment="1">
      <alignment horizontal="left" vertical="center" wrapText="1"/>
    </xf>
    <xf numFmtId="0" fontId="17" fillId="0" borderId="5" xfId="1" applyFont="1" applyBorder="1" applyAlignment="1">
      <alignment horizontal="center"/>
    </xf>
    <xf numFmtId="0" fontId="17" fillId="0" borderId="6" xfId="1" applyFont="1" applyBorder="1" applyAlignment="1">
      <alignment horizontal="center"/>
    </xf>
    <xf numFmtId="0" fontId="5" fillId="0" borderId="1" xfId="1" applyFont="1" applyBorder="1" applyAlignment="1">
      <alignment horizontal="center"/>
    </xf>
    <xf numFmtId="0" fontId="5" fillId="0" borderId="11" xfId="1" applyFont="1" applyBorder="1" applyAlignment="1">
      <alignment horizontal="center"/>
    </xf>
    <xf numFmtId="0" fontId="5" fillId="0" borderId="2" xfId="1" applyFont="1" applyBorder="1" applyAlignment="1">
      <alignment horizontal="center"/>
    </xf>
    <xf numFmtId="0" fontId="5" fillId="0" borderId="15" xfId="1" applyFont="1" applyBorder="1" applyAlignment="1">
      <alignment horizontal="center"/>
    </xf>
    <xf numFmtId="0" fontId="6" fillId="0" borderId="11"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 xfId="1" applyFont="1" applyBorder="1" applyAlignment="1">
      <alignment horizontal="left" vertical="top" wrapText="1"/>
    </xf>
    <xf numFmtId="0" fontId="6" fillId="0" borderId="0" xfId="1" applyFont="1" applyAlignment="1">
      <alignment horizontal="left" vertical="top" wrapText="1"/>
    </xf>
    <xf numFmtId="0" fontId="6" fillId="0" borderId="1"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8" fillId="0" borderId="10" xfId="0" applyFont="1" applyBorder="1" applyAlignment="1">
      <alignment horizontal="center" wrapText="1"/>
    </xf>
    <xf numFmtId="0" fontId="8" fillId="0" borderId="1" xfId="0" applyFont="1" applyBorder="1" applyAlignment="1">
      <alignment horizontal="center" wrapText="1"/>
    </xf>
    <xf numFmtId="0" fontId="8" fillId="0" borderId="11" xfId="0" applyFont="1" applyBorder="1" applyAlignment="1">
      <alignment horizontal="center" wrapText="1"/>
    </xf>
    <xf numFmtId="0" fontId="17" fillId="0" borderId="4" xfId="0" applyFont="1" applyBorder="1" applyAlignment="1">
      <alignment horizont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7" fillId="0" borderId="2" xfId="1" quotePrefix="1" applyFont="1" applyBorder="1" applyAlignment="1">
      <alignment horizontal="left" wrapText="1"/>
    </xf>
    <xf numFmtId="0" fontId="17" fillId="0" borderId="10" xfId="1" applyFont="1" applyBorder="1" applyAlignment="1">
      <alignment horizontal="center" vertical="top" wrapText="1"/>
    </xf>
    <xf numFmtId="0" fontId="17" fillId="0" borderId="1" xfId="1" applyFont="1" applyBorder="1" applyAlignment="1">
      <alignment horizontal="center" vertical="top" wrapText="1"/>
    </xf>
    <xf numFmtId="0" fontId="17" fillId="0" borderId="11" xfId="1" applyFont="1" applyBorder="1" applyAlignment="1">
      <alignment horizontal="center" vertical="top" wrapText="1"/>
    </xf>
    <xf numFmtId="0" fontId="17" fillId="0" borderId="14" xfId="1" applyFont="1" applyBorder="1" applyAlignment="1">
      <alignment horizontal="center" vertical="top" wrapText="1"/>
    </xf>
    <xf numFmtId="0" fontId="17" fillId="0" borderId="2" xfId="1" applyFont="1" applyBorder="1" applyAlignment="1">
      <alignment horizontal="center" vertical="top" wrapText="1"/>
    </xf>
    <xf numFmtId="0" fontId="17" fillId="0" borderId="15" xfId="1" applyFont="1" applyBorder="1" applyAlignment="1">
      <alignment horizontal="center" vertical="top" wrapText="1"/>
    </xf>
    <xf numFmtId="0" fontId="5" fillId="0" borderId="4" xfId="1" applyFont="1" applyBorder="1" applyAlignment="1">
      <alignment horizontal="center" wrapText="1"/>
    </xf>
    <xf numFmtId="0" fontId="5" fillId="0" borderId="5" xfId="1" applyFont="1" applyBorder="1" applyAlignment="1">
      <alignment horizontal="center" wrapTex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7" fillId="0" borderId="14" xfId="1" applyFont="1" applyBorder="1" applyAlignment="1">
      <alignment horizontal="left" vertical="top" wrapText="1"/>
    </xf>
    <xf numFmtId="0" fontId="7" fillId="0" borderId="2" xfId="1" applyFont="1" applyBorder="1" applyAlignment="1">
      <alignment horizontal="left" vertical="top" wrapText="1"/>
    </xf>
    <xf numFmtId="0" fontId="7" fillId="0" borderId="15" xfId="1" applyFont="1" applyBorder="1" applyAlignment="1">
      <alignment horizontal="left" vertical="top" wrapText="1"/>
    </xf>
    <xf numFmtId="0" fontId="8" fillId="0" borderId="10" xfId="0" applyFont="1" applyBorder="1" applyAlignment="1">
      <alignment horizontal="left"/>
    </xf>
    <xf numFmtId="0" fontId="8" fillId="0" borderId="1" xfId="0" applyFont="1" applyBorder="1" applyAlignment="1">
      <alignment horizontal="left"/>
    </xf>
    <xf numFmtId="0" fontId="8" fillId="0" borderId="11" xfId="0" applyFont="1" applyBorder="1" applyAlignment="1">
      <alignment horizontal="left"/>
    </xf>
    <xf numFmtId="0" fontId="5" fillId="0" borderId="10" xfId="1" applyFont="1" applyBorder="1" applyAlignment="1">
      <alignment horizontal="left"/>
    </xf>
    <xf numFmtId="0" fontId="5" fillId="0" borderId="1" xfId="1" applyFont="1" applyBorder="1" applyAlignment="1">
      <alignment horizontal="left"/>
    </xf>
    <xf numFmtId="0" fontId="5" fillId="0" borderId="5" xfId="1" applyFont="1" applyBorder="1" applyAlignment="1">
      <alignment horizontal="left"/>
    </xf>
    <xf numFmtId="0" fontId="17" fillId="3" borderId="4" xfId="2" applyFont="1" applyFill="1" applyBorder="1" applyAlignment="1">
      <alignment horizontal="center" vertical="top" wrapText="1"/>
    </xf>
    <xf numFmtId="0" fontId="17" fillId="3" borderId="5" xfId="2" applyFont="1" applyFill="1" applyBorder="1" applyAlignment="1">
      <alignment horizontal="center" vertical="top" wrapText="1"/>
    </xf>
    <xf numFmtId="0" fontId="17" fillId="3" borderId="6" xfId="2" applyFont="1" applyFill="1" applyBorder="1" applyAlignment="1">
      <alignment horizontal="center" vertical="top" wrapText="1"/>
    </xf>
    <xf numFmtId="43" fontId="5" fillId="0" borderId="7" xfId="2" quotePrefix="1" applyNumberFormat="1" applyFont="1" applyFill="1" applyBorder="1" applyAlignment="1">
      <alignment horizontal="left" vertical="top"/>
    </xf>
    <xf numFmtId="43" fontId="5" fillId="0" borderId="12" xfId="2" quotePrefix="1" applyNumberFormat="1" applyFont="1" applyFill="1" applyBorder="1" applyAlignment="1">
      <alignment horizontal="left" vertical="top"/>
    </xf>
    <xf numFmtId="43" fontId="5" fillId="0" borderId="13" xfId="2" quotePrefix="1" applyNumberFormat="1" applyFont="1" applyFill="1" applyBorder="1" applyAlignment="1">
      <alignment horizontal="left" vertical="top"/>
    </xf>
    <xf numFmtId="0" fontId="5" fillId="4" borderId="4" xfId="1" applyFont="1" applyFill="1" applyBorder="1" applyAlignment="1">
      <alignment horizontal="left"/>
    </xf>
    <xf numFmtId="0" fontId="5" fillId="4" borderId="5" xfId="1" applyFont="1" applyFill="1" applyBorder="1" applyAlignment="1">
      <alignment horizontal="left"/>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4" xfId="1" applyFont="1" applyBorder="1" applyAlignment="1">
      <alignment horizontal="center"/>
    </xf>
    <xf numFmtId="0" fontId="6" fillId="0" borderId="5" xfId="1" applyFont="1" applyBorder="1" applyAlignment="1">
      <alignment horizontal="center"/>
    </xf>
    <xf numFmtId="0" fontId="6" fillId="0" borderId="6" xfId="1" applyFont="1" applyBorder="1" applyAlignment="1">
      <alignment horizontal="center"/>
    </xf>
    <xf numFmtId="0" fontId="17" fillId="0" borderId="4" xfId="1" applyFont="1" applyBorder="1" applyAlignment="1">
      <alignment horizontal="left" vertical="top" wrapText="1"/>
    </xf>
    <xf numFmtId="0" fontId="17" fillId="0" borderId="5" xfId="1" applyFont="1" applyBorder="1" applyAlignment="1">
      <alignment horizontal="left" vertical="top" wrapText="1"/>
    </xf>
    <xf numFmtId="0" fontId="17" fillId="0" borderId="6" xfId="1" applyFont="1" applyBorder="1" applyAlignment="1">
      <alignment horizontal="left" vertical="top" wrapText="1"/>
    </xf>
    <xf numFmtId="0" fontId="6" fillId="0" borderId="3" xfId="1" applyFont="1" applyBorder="1" applyAlignment="1">
      <alignment horizontal="center" vertical="center"/>
    </xf>
    <xf numFmtId="0" fontId="17" fillId="0" borderId="4" xfId="1" applyFont="1" applyBorder="1" applyAlignment="1">
      <alignment horizontal="center"/>
    </xf>
    <xf numFmtId="0" fontId="6" fillId="0" borderId="4" xfId="1" applyFont="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17" fillId="0" borderId="14" xfId="2" applyFont="1" applyFill="1" applyBorder="1" applyAlignment="1" applyProtection="1">
      <alignment horizontal="center" vertical="top" wrapText="1"/>
    </xf>
    <xf numFmtId="0" fontId="17" fillId="0" borderId="2" xfId="2" applyFont="1" applyFill="1" applyBorder="1" applyAlignment="1" applyProtection="1">
      <alignment horizontal="center" vertical="top" wrapText="1"/>
    </xf>
    <xf numFmtId="0" fontId="17" fillId="0" borderId="15" xfId="2" applyFont="1" applyFill="1" applyBorder="1" applyAlignment="1" applyProtection="1">
      <alignment horizontal="center" vertical="top" wrapText="1"/>
    </xf>
    <xf numFmtId="0" fontId="17" fillId="0" borderId="4" xfId="2" applyFont="1" applyFill="1" applyBorder="1" applyAlignment="1" applyProtection="1">
      <alignment horizontal="center" vertical="top" wrapText="1"/>
    </xf>
    <xf numFmtId="0" fontId="17" fillId="0" borderId="5" xfId="2" applyFont="1" applyFill="1" applyBorder="1" applyAlignment="1" applyProtection="1">
      <alignment horizontal="center" vertical="top" wrapText="1"/>
    </xf>
    <xf numFmtId="0" fontId="17" fillId="0" borderId="6" xfId="2" applyFont="1" applyFill="1" applyBorder="1" applyAlignment="1" applyProtection="1">
      <alignment horizontal="center" vertical="top" wrapText="1"/>
    </xf>
    <xf numFmtId="43" fontId="5" fillId="0" borderId="7" xfId="2" quotePrefix="1" applyNumberFormat="1" applyFont="1" applyFill="1" applyBorder="1" applyAlignment="1" applyProtection="1">
      <alignment horizontal="right" vertical="top"/>
    </xf>
    <xf numFmtId="43" fontId="5" fillId="0" borderId="13" xfId="2" quotePrefix="1" applyNumberFormat="1" applyFont="1" applyFill="1" applyBorder="1" applyAlignment="1" applyProtection="1">
      <alignment horizontal="right" vertical="top"/>
    </xf>
    <xf numFmtId="0" fontId="14" fillId="0" borderId="10" xfId="2" applyFont="1" applyFill="1" applyBorder="1" applyAlignment="1" applyProtection="1">
      <alignment horizontal="left" vertical="top" wrapText="1"/>
    </xf>
    <xf numFmtId="0" fontId="14" fillId="0" borderId="1" xfId="2" applyFont="1" applyFill="1" applyBorder="1" applyAlignment="1" applyProtection="1">
      <alignment horizontal="left" vertical="top" wrapText="1"/>
    </xf>
    <xf numFmtId="0" fontId="14" fillId="0" borderId="14" xfId="2" applyFont="1" applyFill="1" applyBorder="1" applyAlignment="1" applyProtection="1">
      <alignment horizontal="left" vertical="top" wrapText="1"/>
    </xf>
    <xf numFmtId="0" fontId="14" fillId="0" borderId="2" xfId="2" applyFont="1" applyFill="1" applyBorder="1" applyAlignment="1" applyProtection="1">
      <alignment horizontal="left" vertical="top" wrapText="1"/>
    </xf>
    <xf numFmtId="43" fontId="6" fillId="0" borderId="0" xfId="1" applyNumberFormat="1" applyFont="1" applyAlignment="1">
      <alignment horizontal="left" vertical="top" wrapText="1"/>
    </xf>
    <xf numFmtId="43" fontId="5" fillId="0" borderId="12" xfId="2" quotePrefix="1" applyNumberFormat="1" applyFont="1" applyFill="1" applyBorder="1" applyAlignment="1" applyProtection="1">
      <alignment horizontal="right" vertical="top"/>
    </xf>
    <xf numFmtId="0" fontId="6" fillId="0" borderId="7" xfId="2" applyFont="1" applyFill="1" applyBorder="1" applyProtection="1">
      <alignment vertical="top" wrapText="1"/>
    </xf>
    <xf numFmtId="0" fontId="6" fillId="0" borderId="13" xfId="2" applyFont="1" applyFill="1" applyBorder="1" applyProtection="1">
      <alignment vertical="top" wrapText="1"/>
    </xf>
    <xf numFmtId="0" fontId="6" fillId="0" borderId="1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7" xfId="2" applyFont="1" applyFill="1" applyBorder="1" applyAlignment="1" applyProtection="1">
      <alignment horizontal="left" vertical="top" wrapText="1"/>
    </xf>
    <xf numFmtId="0" fontId="6" fillId="0" borderId="13" xfId="2" applyFont="1" applyFill="1" applyBorder="1" applyAlignment="1" applyProtection="1">
      <alignment horizontal="left" vertical="top" wrapText="1"/>
    </xf>
    <xf numFmtId="0" fontId="5" fillId="5" borderId="4" xfId="1" applyFont="1" applyFill="1" applyBorder="1" applyAlignment="1">
      <alignment horizontal="left"/>
    </xf>
    <xf numFmtId="0" fontId="5" fillId="5" borderId="5" xfId="1" applyFont="1" applyFill="1" applyBorder="1" applyAlignment="1">
      <alignment horizontal="left"/>
    </xf>
    <xf numFmtId="0" fontId="5" fillId="5" borderId="1" xfId="1" applyFont="1" applyFill="1" applyBorder="1" applyAlignment="1">
      <alignment horizontal="left"/>
    </xf>
    <xf numFmtId="0" fontId="5" fillId="5" borderId="11" xfId="1" applyFont="1" applyFill="1" applyBorder="1" applyAlignment="1">
      <alignment horizontal="left"/>
    </xf>
    <xf numFmtId="0" fontId="17" fillId="0" borderId="5" xfId="1" applyFont="1" applyBorder="1" applyAlignment="1">
      <alignment horizont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43" fontId="5" fillId="0" borderId="4" xfId="1" applyNumberFormat="1" applyFont="1" applyBorder="1" applyAlignment="1">
      <alignment horizontal="center" vertical="top" wrapText="1"/>
    </xf>
    <xf numFmtId="43" fontId="5" fillId="0" borderId="5" xfId="1" applyNumberFormat="1" applyFont="1" applyBorder="1" applyAlignment="1">
      <alignment horizontal="center" vertical="top" wrapText="1"/>
    </xf>
    <xf numFmtId="43" fontId="5" fillId="0" borderId="6" xfId="1" applyNumberFormat="1" applyFont="1" applyBorder="1" applyAlignment="1">
      <alignment horizontal="center" vertical="top" wrapText="1"/>
    </xf>
    <xf numFmtId="43" fontId="5" fillId="0" borderId="15" xfId="1" applyNumberFormat="1" applyFont="1" applyBorder="1" applyAlignment="1">
      <alignment horizontal="center" vertical="top" wrapText="1"/>
    </xf>
    <xf numFmtId="0" fontId="6" fillId="0" borderId="12" xfId="2" applyFont="1" applyFill="1" applyBorder="1" applyProtection="1">
      <alignment vertical="top" wrapText="1"/>
    </xf>
    <xf numFmtId="0" fontId="17" fillId="0" borderId="14"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15" xfId="1" applyFont="1" applyBorder="1" applyAlignment="1">
      <alignment horizontal="center" vertical="center" wrapText="1"/>
    </xf>
    <xf numFmtId="43" fontId="6" fillId="0" borderId="4" xfId="1" applyNumberFormat="1" applyFont="1" applyBorder="1" applyAlignment="1">
      <alignment horizontal="left" vertical="top" wrapText="1"/>
    </xf>
    <xf numFmtId="43" fontId="6" fillId="0" borderId="5" xfId="1" applyNumberFormat="1" applyFont="1" applyBorder="1" applyAlignment="1">
      <alignment horizontal="left" vertical="top" wrapText="1"/>
    </xf>
    <xf numFmtId="43" fontId="6" fillId="0" borderId="6" xfId="1" applyNumberFormat="1" applyFont="1" applyBorder="1" applyAlignment="1">
      <alignment horizontal="left" vertical="top" wrapText="1"/>
    </xf>
    <xf numFmtId="43" fontId="5" fillId="0" borderId="7" xfId="2" quotePrefix="1" applyNumberFormat="1" applyFont="1" applyFill="1" applyBorder="1" applyAlignment="1" applyProtection="1">
      <alignment horizontal="center" vertical="top"/>
    </xf>
    <xf numFmtId="43" fontId="5" fillId="0" borderId="12" xfId="2" quotePrefix="1" applyNumberFormat="1" applyFont="1" applyFill="1" applyBorder="1" applyAlignment="1" applyProtection="1">
      <alignment horizontal="center" vertical="top"/>
    </xf>
    <xf numFmtId="43" fontId="5" fillId="0" borderId="13" xfId="2" quotePrefix="1" applyNumberFormat="1" applyFont="1" applyFill="1" applyBorder="1" applyAlignment="1" applyProtection="1">
      <alignment horizontal="center" vertical="top"/>
    </xf>
    <xf numFmtId="0" fontId="7" fillId="0" borderId="4" xfId="1" applyFont="1" applyBorder="1" applyAlignment="1">
      <alignment horizontal="center" vertical="top" wrapText="1"/>
    </xf>
    <xf numFmtId="0" fontId="7" fillId="0" borderId="5" xfId="1" applyFont="1" applyBorder="1" applyAlignment="1">
      <alignment horizontal="center" vertical="top" wrapText="1"/>
    </xf>
    <xf numFmtId="0" fontId="7" fillId="0" borderId="6" xfId="1" applyFont="1" applyBorder="1" applyAlignment="1">
      <alignment horizontal="center" vertical="top" wrapText="1"/>
    </xf>
    <xf numFmtId="0" fontId="6" fillId="6" borderId="4" xfId="1" applyFont="1" applyFill="1" applyBorder="1" applyAlignment="1">
      <alignment horizontal="left" vertical="top" wrapText="1"/>
    </xf>
    <xf numFmtId="0" fontId="6" fillId="6" borderId="5" xfId="1" applyFont="1" applyFill="1" applyBorder="1" applyAlignment="1">
      <alignment horizontal="left" vertical="top" wrapText="1"/>
    </xf>
    <xf numFmtId="0" fontId="26" fillId="6" borderId="10" xfId="0" applyFont="1" applyFill="1" applyBorder="1" applyAlignment="1">
      <alignment horizontal="center" vertical="center" wrapText="1"/>
    </xf>
    <xf numFmtId="0" fontId="26" fillId="6" borderId="1"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9" xfId="0" applyFont="1" applyFill="1" applyBorder="1" applyAlignment="1">
      <alignment horizontal="center" vertical="center"/>
    </xf>
    <xf numFmtId="43" fontId="17" fillId="0" borderId="4" xfId="2" quotePrefix="1" applyNumberFormat="1" applyFont="1" applyFill="1" applyBorder="1" applyAlignment="1" applyProtection="1">
      <alignment horizontal="left" vertical="top" wrapText="1"/>
    </xf>
    <xf numFmtId="43" fontId="17" fillId="0" borderId="5" xfId="2" quotePrefix="1" applyNumberFormat="1" applyFont="1" applyFill="1" applyBorder="1" applyAlignment="1" applyProtection="1">
      <alignment horizontal="left" vertical="top" wrapText="1"/>
    </xf>
    <xf numFmtId="43" fontId="17" fillId="0" borderId="1" xfId="2" quotePrefix="1" applyNumberFormat="1" applyFont="1" applyFill="1" applyBorder="1" applyAlignment="1" applyProtection="1">
      <alignment horizontal="left" vertical="top" wrapText="1"/>
    </xf>
    <xf numFmtId="0" fontId="17" fillId="0" borderId="8" xfId="1" applyFont="1" applyBorder="1" applyAlignment="1">
      <alignment horizontal="left" vertical="top" wrapText="1"/>
    </xf>
    <xf numFmtId="0" fontId="6" fillId="0" borderId="1" xfId="2" applyFont="1" applyFill="1" applyBorder="1" applyAlignment="1" applyProtection="1">
      <alignment horizontal="left" vertical="top" wrapText="1"/>
    </xf>
    <xf numFmtId="0" fontId="6" fillId="0" borderId="5" xfId="2" applyFont="1" applyFill="1" applyBorder="1" applyAlignment="1" applyProtection="1">
      <alignment horizontal="left" vertical="top" wrapText="1"/>
    </xf>
    <xf numFmtId="0" fontId="6" fillId="3" borderId="10" xfId="1" applyFont="1" applyFill="1" applyBorder="1" applyAlignment="1">
      <alignment horizontal="left" vertical="top" wrapText="1"/>
    </xf>
    <xf numFmtId="0" fontId="6" fillId="3" borderId="1" xfId="1" applyFont="1" applyFill="1" applyBorder="1" applyAlignment="1">
      <alignment horizontal="left" vertical="top" wrapText="1"/>
    </xf>
    <xf numFmtId="0" fontId="6" fillId="3" borderId="14" xfId="1" applyFont="1" applyFill="1" applyBorder="1" applyAlignment="1">
      <alignment horizontal="left" vertical="top" wrapText="1"/>
    </xf>
    <xf numFmtId="0" fontId="6" fillId="3" borderId="2" xfId="1" applyFont="1" applyFill="1" applyBorder="1" applyAlignment="1">
      <alignment horizontal="left" vertical="top" wrapText="1"/>
    </xf>
    <xf numFmtId="0" fontId="6" fillId="3" borderId="10"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4"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6" xfId="1" applyFont="1" applyFill="1" applyBorder="1" applyAlignment="1">
      <alignment horizontal="left" vertical="top" wrapText="1"/>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33" fillId="0" borderId="10" xfId="0" applyFont="1" applyBorder="1" applyAlignment="1">
      <alignment horizontal="center"/>
    </xf>
    <xf numFmtId="0" fontId="33" fillId="0" borderId="1" xfId="0" applyFont="1"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33" fillId="0" borderId="4" xfId="0" applyFont="1" applyBorder="1" applyAlignment="1">
      <alignment horizontal="center" wrapText="1"/>
    </xf>
    <xf numFmtId="0" fontId="33" fillId="0" borderId="5" xfId="0" applyFont="1" applyBorder="1" applyAlignment="1">
      <alignment horizontal="center" wrapText="1"/>
    </xf>
    <xf numFmtId="0" fontId="33" fillId="0" borderId="6" xfId="0" applyFont="1" applyBorder="1" applyAlignment="1">
      <alignment horizontal="center" wrapText="1"/>
    </xf>
    <xf numFmtId="0" fontId="6" fillId="6" borderId="11" xfId="2" applyFont="1" applyFill="1" applyBorder="1" applyAlignment="1" applyProtection="1">
      <alignment horizontal="left" vertical="top" wrapText="1"/>
    </xf>
    <xf numFmtId="0" fontId="6" fillId="6" borderId="15" xfId="2" applyFont="1" applyFill="1" applyBorder="1" applyAlignment="1" applyProtection="1">
      <alignment horizontal="left" vertical="top" wrapText="1"/>
    </xf>
    <xf numFmtId="0" fontId="26" fillId="6" borderId="1" xfId="0" applyFont="1" applyFill="1" applyBorder="1" applyAlignment="1">
      <alignment horizontal="center" vertical="center" wrapText="1"/>
    </xf>
    <xf numFmtId="0" fontId="5" fillId="4" borderId="6" xfId="1" applyFont="1" applyFill="1" applyBorder="1" applyAlignment="1">
      <alignment horizontal="left"/>
    </xf>
    <xf numFmtId="0" fontId="6" fillId="6" borderId="10" xfId="1" applyFont="1" applyFill="1" applyBorder="1" applyAlignment="1">
      <alignment horizontal="left" vertical="top" wrapText="1"/>
    </xf>
    <xf numFmtId="0" fontId="6" fillId="6" borderId="1" xfId="1" applyFont="1" applyFill="1" applyBorder="1" applyAlignment="1">
      <alignment horizontal="left" vertical="top" wrapText="1"/>
    </xf>
    <xf numFmtId="0" fontId="6" fillId="6" borderId="11" xfId="1" applyFont="1" applyFill="1" applyBorder="1" applyAlignment="1">
      <alignment horizontal="left" vertical="top" wrapText="1"/>
    </xf>
    <xf numFmtId="0" fontId="7" fillId="6" borderId="8" xfId="1" applyFont="1" applyFill="1" applyBorder="1" applyAlignment="1">
      <alignment horizontal="left" vertical="top" wrapText="1"/>
    </xf>
    <xf numFmtId="0" fontId="7" fillId="6" borderId="9" xfId="1" applyFont="1" applyFill="1" applyBorder="1" applyAlignment="1">
      <alignment horizontal="left" vertical="top" wrapText="1"/>
    </xf>
    <xf numFmtId="0" fontId="7" fillId="6" borderId="14" xfId="1" applyFont="1" applyFill="1" applyBorder="1" applyAlignment="1">
      <alignment horizontal="left" vertical="top" wrapText="1"/>
    </xf>
    <xf numFmtId="0" fontId="7" fillId="6" borderId="2" xfId="1" applyFont="1" applyFill="1" applyBorder="1" applyAlignment="1">
      <alignment horizontal="left" vertical="top" wrapText="1"/>
    </xf>
    <xf numFmtId="0" fontId="7" fillId="6" borderId="15" xfId="1" applyFont="1" applyFill="1" applyBorder="1" applyAlignment="1">
      <alignment horizontal="left" vertical="top" wrapText="1"/>
    </xf>
    <xf numFmtId="43" fontId="5" fillId="0" borderId="8" xfId="2" quotePrefix="1" applyNumberFormat="1" applyFont="1" applyFill="1" applyBorder="1" applyAlignment="1" applyProtection="1">
      <alignment horizontal="center" vertical="top"/>
    </xf>
    <xf numFmtId="43" fontId="5" fillId="0" borderId="14" xfId="2" quotePrefix="1" applyNumberFormat="1" applyFont="1" applyFill="1" applyBorder="1" applyAlignment="1" applyProtection="1">
      <alignment horizontal="center" vertical="top"/>
    </xf>
    <xf numFmtId="0" fontId="6" fillId="0" borderId="0" xfId="2" applyFont="1" applyFill="1" applyBorder="1" applyAlignment="1" applyProtection="1">
      <alignment horizontal="left" vertical="top" wrapText="1"/>
    </xf>
    <xf numFmtId="0" fontId="6" fillId="6" borderId="9" xfId="2" applyFont="1" applyFill="1" applyBorder="1" applyAlignment="1" applyProtection="1">
      <alignment horizontal="left" vertical="top" wrapText="1"/>
    </xf>
    <xf numFmtId="0" fontId="27" fillId="6" borderId="1"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8" xfId="0" applyFont="1" applyFill="1" applyBorder="1" applyAlignment="1">
      <alignment horizontal="center" vertical="center" wrapText="1"/>
    </xf>
    <xf numFmtId="43" fontId="17" fillId="0" borderId="14" xfId="2" quotePrefix="1" applyNumberFormat="1" applyFont="1" applyFill="1" applyBorder="1" applyAlignment="1" applyProtection="1">
      <alignment horizontal="left" vertical="top"/>
    </xf>
    <xf numFmtId="43" fontId="17" fillId="0" borderId="2" xfId="2" quotePrefix="1" applyNumberFormat="1" applyFont="1" applyFill="1" applyBorder="1" applyAlignment="1" applyProtection="1">
      <alignment horizontal="left" vertical="top"/>
    </xf>
    <xf numFmtId="43" fontId="17" fillId="0" borderId="0" xfId="2" quotePrefix="1" applyNumberFormat="1" applyFont="1" applyFill="1" applyBorder="1" applyAlignment="1" applyProtection="1">
      <alignment horizontal="left" vertical="top"/>
    </xf>
    <xf numFmtId="0" fontId="6" fillId="0" borderId="10" xfId="2" applyFont="1" applyFill="1" applyBorder="1" applyAlignment="1" applyProtection="1">
      <alignment horizontal="left" vertical="top" wrapText="1"/>
    </xf>
    <xf numFmtId="0" fontId="6" fillId="0" borderId="14" xfId="2" applyFont="1" applyFill="1" applyBorder="1" applyAlignment="1" applyProtection="1">
      <alignment horizontal="left" vertical="top"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2" xfId="2" applyFont="1" applyFill="1" applyBorder="1" applyAlignment="1" applyProtection="1">
      <alignment horizontal="left" vertical="top" wrapText="1"/>
    </xf>
    <xf numFmtId="0" fontId="17" fillId="0" borderId="5" xfId="0" applyFont="1" applyBorder="1" applyAlignment="1">
      <alignment horizontal="center" vertical="top" wrapText="1"/>
    </xf>
    <xf numFmtId="0" fontId="17" fillId="0" borderId="5" xfId="0" applyFont="1" applyBorder="1" applyAlignment="1">
      <alignment horizontal="center" vertical="top"/>
    </xf>
    <xf numFmtId="0" fontId="8" fillId="0" borderId="5" xfId="0" applyFont="1" applyBorder="1" applyAlignment="1">
      <alignment horizontal="center"/>
    </xf>
    <xf numFmtId="0" fontId="8" fillId="0" borderId="6" xfId="0" applyFont="1" applyBorder="1" applyAlignment="1">
      <alignment horizontal="center"/>
    </xf>
    <xf numFmtId="0" fontId="14" fillId="0" borderId="1" xfId="1" applyFont="1" applyBorder="1" applyAlignment="1">
      <alignment horizontal="center" vertical="top" wrapText="1"/>
    </xf>
    <xf numFmtId="0" fontId="14" fillId="0" borderId="11" xfId="1" applyFont="1" applyBorder="1" applyAlignment="1">
      <alignment horizontal="center" vertical="top" wrapText="1"/>
    </xf>
    <xf numFmtId="0" fontId="8" fillId="0" borderId="10" xfId="0" applyFont="1" applyBorder="1" applyAlignment="1">
      <alignment horizontal="center"/>
    </xf>
    <xf numFmtId="0" fontId="8" fillId="0" borderId="1" xfId="0" applyFont="1" applyBorder="1" applyAlignment="1">
      <alignment horizontal="center"/>
    </xf>
    <xf numFmtId="0" fontId="8" fillId="0" borderId="11" xfId="0" applyFont="1" applyBorder="1" applyAlignment="1">
      <alignment horizontal="center"/>
    </xf>
    <xf numFmtId="0" fontId="6" fillId="0" borderId="4" xfId="2" applyFont="1" applyFill="1" applyBorder="1" applyAlignment="1" applyProtection="1">
      <alignment horizontal="right" wrapText="1"/>
    </xf>
    <xf numFmtId="0" fontId="6" fillId="0" borderId="5" xfId="2" applyFont="1" applyFill="1" applyBorder="1" applyAlignment="1" applyProtection="1">
      <alignment horizontal="right" wrapText="1"/>
    </xf>
    <xf numFmtId="0" fontId="6" fillId="0" borderId="6" xfId="2" applyFont="1" applyFill="1" applyBorder="1" applyAlignment="1" applyProtection="1">
      <alignment horizontal="right"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1" fillId="2" borderId="2" xfId="0" applyFont="1" applyFill="1" applyBorder="1" applyAlignment="1">
      <alignment horizontal="center" wrapText="1"/>
    </xf>
    <xf numFmtId="0" fontId="8" fillId="0" borderId="4" xfId="1" applyFont="1" applyBorder="1" applyAlignment="1">
      <alignment horizontal="center" vertical="top" wrapText="1"/>
    </xf>
    <xf numFmtId="0" fontId="8" fillId="0" borderId="5" xfId="1" applyFont="1" applyBorder="1" applyAlignment="1">
      <alignment horizontal="center" vertical="top" wrapText="1"/>
    </xf>
    <xf numFmtId="0" fontId="8" fillId="0" borderId="6" xfId="1" applyFont="1" applyBorder="1" applyAlignment="1">
      <alignment horizontal="center" vertical="top"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2" xfId="0" applyFont="1" applyBorder="1" applyAlignment="1">
      <alignment horizontal="center" wrapText="1"/>
    </xf>
    <xf numFmtId="0" fontId="8" fillId="0" borderId="15" xfId="0" applyFont="1" applyBorder="1" applyAlignment="1">
      <alignment horizontal="center" wrapText="1"/>
    </xf>
    <xf numFmtId="0" fontId="6" fillId="0" borderId="4" xfId="1" applyFont="1" applyBorder="1" applyAlignment="1">
      <alignment horizontal="center" vertical="top" wrapText="1"/>
    </xf>
    <xf numFmtId="0" fontId="6" fillId="0" borderId="5" xfId="1" applyFont="1" applyBorder="1" applyAlignment="1">
      <alignment horizontal="center" vertical="top" wrapText="1"/>
    </xf>
    <xf numFmtId="0" fontId="6" fillId="0" borderId="6" xfId="1" applyFont="1" applyBorder="1" applyAlignment="1">
      <alignment horizontal="center" vertical="top" wrapText="1"/>
    </xf>
    <xf numFmtId="0" fontId="6" fillId="0" borderId="4" xfId="2" applyFont="1" applyFill="1" applyBorder="1" applyAlignment="1" applyProtection="1">
      <alignment horizontal="left" vertical="top" wrapText="1"/>
    </xf>
    <xf numFmtId="0" fontId="7" fillId="0" borderId="14" xfId="1" quotePrefix="1" applyFont="1" applyBorder="1" applyAlignment="1">
      <alignment horizontal="left" vertical="center" wrapText="1"/>
    </xf>
    <xf numFmtId="0" fontId="7" fillId="0" borderId="2" xfId="1" quotePrefix="1" applyFont="1" applyBorder="1" applyAlignment="1">
      <alignment horizontal="left" vertical="center" wrapText="1"/>
    </xf>
    <xf numFmtId="0" fontId="7" fillId="0" borderId="15" xfId="1" quotePrefix="1" applyFont="1" applyBorder="1" applyAlignment="1">
      <alignment horizontal="left" vertical="center" wrapText="1"/>
    </xf>
    <xf numFmtId="0" fontId="6" fillId="0" borderId="10" xfId="1" applyFont="1" applyBorder="1" applyAlignment="1">
      <alignment horizontal="center" vertical="top" wrapText="1"/>
    </xf>
    <xf numFmtId="0" fontId="6" fillId="0" borderId="1" xfId="1" applyFont="1" applyBorder="1" applyAlignment="1">
      <alignment horizontal="center" vertical="top" wrapText="1"/>
    </xf>
    <xf numFmtId="0" fontId="6" fillId="0" borderId="11" xfId="1" applyFont="1" applyBorder="1" applyAlignment="1">
      <alignment horizontal="center" vertical="top" wrapText="1"/>
    </xf>
    <xf numFmtId="43" fontId="6" fillId="0" borderId="8" xfId="1" applyNumberFormat="1" applyFont="1" applyBorder="1" applyAlignment="1">
      <alignment horizontal="center" vertical="top" wrapText="1"/>
    </xf>
    <xf numFmtId="0" fontId="6" fillId="0" borderId="15" xfId="2" applyFont="1" applyFill="1" applyBorder="1" applyAlignment="1">
      <alignment horizontal="left" vertical="top" wrapText="1"/>
    </xf>
    <xf numFmtId="0" fontId="6" fillId="6" borderId="10" xfId="1" applyFont="1" applyFill="1" applyBorder="1" applyAlignment="1">
      <alignment horizontal="center" vertical="center"/>
    </xf>
    <xf numFmtId="0" fontId="6" fillId="6" borderId="1" xfId="1" applyFont="1" applyFill="1" applyBorder="1" applyAlignment="1">
      <alignment horizontal="center" vertical="center"/>
    </xf>
    <xf numFmtId="0" fontId="6" fillId="6" borderId="11" xfId="1" applyFont="1" applyFill="1" applyBorder="1" applyAlignment="1">
      <alignment horizontal="center" vertical="center"/>
    </xf>
    <xf numFmtId="0" fontId="6" fillId="0" borderId="11" xfId="2" applyFont="1" applyFill="1" applyBorder="1" applyAlignment="1" applyProtection="1">
      <alignment horizontal="left" vertical="top" wrapText="1"/>
    </xf>
    <xf numFmtId="0" fontId="6" fillId="0" borderId="15" xfId="2" applyFont="1" applyFill="1" applyBorder="1" applyAlignment="1" applyProtection="1">
      <alignment horizontal="left" vertical="top" wrapText="1"/>
    </xf>
    <xf numFmtId="0" fontId="17" fillId="0" borderId="10" xfId="1" applyFont="1" applyBorder="1" applyAlignment="1">
      <alignment horizontal="left" vertical="top" wrapText="1"/>
    </xf>
    <xf numFmtId="0" fontId="17" fillId="0" borderId="1" xfId="1" applyFont="1" applyBorder="1" applyAlignment="1">
      <alignment horizontal="left" vertical="top" wrapText="1"/>
    </xf>
    <xf numFmtId="0" fontId="17" fillId="0" borderId="11" xfId="1" applyFont="1" applyBorder="1" applyAlignment="1">
      <alignment horizontal="left" vertical="top" wrapText="1"/>
    </xf>
    <xf numFmtId="0" fontId="17" fillId="0" borderId="14" xfId="1" applyFont="1" applyBorder="1" applyAlignment="1">
      <alignment horizontal="left" vertical="top" wrapText="1"/>
    </xf>
    <xf numFmtId="0" fontId="17" fillId="0" borderId="2" xfId="1" applyFont="1" applyBorder="1" applyAlignment="1">
      <alignment horizontal="left" vertical="top" wrapText="1"/>
    </xf>
    <xf numFmtId="0" fontId="17" fillId="0" borderId="15" xfId="1" applyFont="1" applyBorder="1" applyAlignment="1">
      <alignment horizontal="left" vertical="top"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6" fillId="0" borderId="10" xfId="1" applyFont="1" applyBorder="1" applyAlignment="1">
      <alignment horizontal="center"/>
    </xf>
    <xf numFmtId="0" fontId="6" fillId="0" borderId="1" xfId="1" applyFont="1" applyBorder="1" applyAlignment="1">
      <alignment horizontal="center"/>
    </xf>
    <xf numFmtId="0" fontId="6" fillId="0" borderId="11" xfId="1" applyFont="1" applyBorder="1" applyAlignment="1">
      <alignment horizontal="center"/>
    </xf>
    <xf numFmtId="0" fontId="6" fillId="0" borderId="8" xfId="1" applyFont="1" applyBorder="1" applyAlignment="1">
      <alignment horizontal="center"/>
    </xf>
    <xf numFmtId="0" fontId="6" fillId="0" borderId="9" xfId="1" applyFont="1" applyBorder="1" applyAlignment="1">
      <alignment horizontal="center"/>
    </xf>
    <xf numFmtId="0" fontId="6" fillId="0" borderId="14" xfId="1" applyFont="1" applyBorder="1" applyAlignment="1">
      <alignment horizontal="center"/>
    </xf>
    <xf numFmtId="0" fontId="6" fillId="0" borderId="2" xfId="1" applyFont="1" applyBorder="1" applyAlignment="1">
      <alignment horizontal="center"/>
    </xf>
    <xf numFmtId="0" fontId="6" fillId="0" borderId="15" xfId="1" applyFont="1" applyBorder="1" applyAlignment="1">
      <alignment horizontal="center"/>
    </xf>
    <xf numFmtId="0" fontId="7" fillId="0" borderId="8" xfId="1" applyFont="1" applyBorder="1" applyAlignment="1">
      <alignment vertical="top" wrapText="1"/>
    </xf>
    <xf numFmtId="0" fontId="7" fillId="0" borderId="9" xfId="1" applyFont="1" applyBorder="1" applyAlignment="1">
      <alignment vertical="top" wrapText="1"/>
    </xf>
    <xf numFmtId="0" fontId="7" fillId="0" borderId="14" xfId="1" applyFont="1" applyBorder="1" applyAlignment="1">
      <alignment vertical="top" wrapText="1"/>
    </xf>
    <xf numFmtId="0" fontId="7" fillId="0" borderId="2" xfId="1" applyFont="1" applyBorder="1" applyAlignment="1">
      <alignment vertical="top" wrapText="1"/>
    </xf>
    <xf numFmtId="0" fontId="7" fillId="0" borderId="15" xfId="1" applyFont="1" applyBorder="1" applyAlignment="1">
      <alignment vertical="top" wrapText="1"/>
    </xf>
    <xf numFmtId="0" fontId="17" fillId="0" borderId="3" xfId="1" applyFont="1" applyBorder="1" applyAlignment="1">
      <alignment horizontal="left" vertical="top" wrapText="1"/>
    </xf>
    <xf numFmtId="0" fontId="6" fillId="0" borderId="3" xfId="1" applyFont="1" applyBorder="1" applyAlignment="1">
      <alignment horizontal="center" vertical="top" wrapText="1"/>
    </xf>
    <xf numFmtId="0" fontId="26" fillId="0" borderId="0" xfId="0" applyFont="1" applyAlignment="1">
      <alignment horizontal="center" wrapText="1"/>
    </xf>
    <xf numFmtId="0" fontId="6" fillId="0" borderId="9" xfId="2" applyFont="1" applyFill="1" applyBorder="1" applyAlignment="1" applyProtection="1">
      <alignment horizontal="left" vertical="top" wrapText="1"/>
    </xf>
    <xf numFmtId="0" fontId="6" fillId="0" borderId="14" xfId="1" applyFont="1" applyBorder="1" applyAlignment="1">
      <alignment horizontal="left" vertical="top" wrapText="1"/>
    </xf>
    <xf numFmtId="0" fontId="6" fillId="0" borderId="2" xfId="1" applyFont="1" applyBorder="1" applyAlignment="1">
      <alignment horizontal="left" vertical="top" wrapText="1"/>
    </xf>
    <xf numFmtId="0" fontId="6" fillId="0" borderId="15" xfId="1" applyFont="1" applyBorder="1" applyAlignment="1">
      <alignment horizontal="left" vertical="top" wrapText="1"/>
    </xf>
    <xf numFmtId="0" fontId="26" fillId="0" borderId="0" xfId="0" applyFont="1" applyAlignment="1">
      <alignment horizontal="center" vertical="top" wrapText="1"/>
    </xf>
    <xf numFmtId="0" fontId="17" fillId="0" borderId="9" xfId="1" applyFont="1" applyBorder="1" applyAlignment="1">
      <alignment horizontal="center" vertical="top" wrapText="1"/>
    </xf>
    <xf numFmtId="0" fontId="8" fillId="0" borderId="8"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1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xf>
    <xf numFmtId="0" fontId="6" fillId="0" borderId="11" xfId="2" quotePrefix="1" applyFont="1" applyFill="1" applyBorder="1" applyAlignment="1" applyProtection="1">
      <alignment horizontal="left" vertical="top" wrapText="1"/>
    </xf>
    <xf numFmtId="0" fontId="6" fillId="0" borderId="2" xfId="2" applyFont="1" applyFill="1" applyBorder="1" applyAlignment="1" applyProtection="1">
      <alignment horizontal="left" vertical="top" wrapText="1"/>
    </xf>
    <xf numFmtId="0" fontId="27" fillId="0" borderId="10" xfId="0" applyFont="1" applyBorder="1" applyAlignment="1">
      <alignment horizontal="left" wrapText="1"/>
    </xf>
    <xf numFmtId="0" fontId="27" fillId="0" borderId="1" xfId="0" applyFont="1" applyBorder="1" applyAlignment="1">
      <alignment horizontal="left" wrapText="1"/>
    </xf>
    <xf numFmtId="0" fontId="27" fillId="0" borderId="11" xfId="0" applyFont="1" applyBorder="1" applyAlignment="1">
      <alignment horizontal="left" wrapText="1"/>
    </xf>
    <xf numFmtId="0" fontId="6" fillId="0" borderId="10" xfId="2" applyFont="1" applyFill="1" applyBorder="1" applyAlignment="1" applyProtection="1">
      <alignment horizontal="right" wrapText="1"/>
    </xf>
    <xf numFmtId="0" fontId="6" fillId="0" borderId="1" xfId="2" applyFont="1" applyFill="1" applyBorder="1" applyAlignment="1" applyProtection="1">
      <alignment horizontal="right" wrapText="1"/>
    </xf>
    <xf numFmtId="0" fontId="6" fillId="0" borderId="11" xfId="2" applyFont="1" applyFill="1" applyBorder="1" applyAlignment="1" applyProtection="1">
      <alignment horizontal="right" wrapText="1"/>
    </xf>
    <xf numFmtId="0" fontId="6" fillId="0" borderId="11" xfId="2" applyFont="1" applyFill="1" applyBorder="1" applyAlignment="1" applyProtection="1">
      <alignment horizontal="center" vertical="center" wrapText="1"/>
    </xf>
    <xf numFmtId="0" fontId="6" fillId="0" borderId="9" xfId="2" applyFont="1" applyFill="1" applyBorder="1" applyAlignment="1" applyProtection="1">
      <alignment horizontal="center" vertical="center" wrapText="1"/>
    </xf>
    <xf numFmtId="0" fontId="6" fillId="0" borderId="10" xfId="2" applyFont="1" applyFill="1" applyBorder="1" applyAlignment="1" applyProtection="1">
      <alignment horizontal="right" vertical="center" wrapText="1"/>
    </xf>
    <xf numFmtId="0" fontId="6" fillId="0" borderId="1" xfId="2" applyFont="1" applyFill="1" applyBorder="1" applyAlignment="1" applyProtection="1">
      <alignment horizontal="right" vertical="center" wrapText="1"/>
    </xf>
    <xf numFmtId="43" fontId="5" fillId="3" borderId="7" xfId="2" quotePrefix="1" applyNumberFormat="1" applyFont="1" applyFill="1" applyBorder="1" applyAlignment="1">
      <alignment horizontal="center" vertical="top"/>
    </xf>
    <xf numFmtId="43" fontId="5" fillId="3" borderId="12" xfId="2" quotePrefix="1" applyNumberFormat="1" applyFont="1" applyFill="1" applyBorder="1" applyAlignment="1">
      <alignment horizontal="center" vertical="top"/>
    </xf>
    <xf numFmtId="0" fontId="8" fillId="0" borderId="4" xfId="0" applyFont="1" applyBorder="1" applyAlignment="1">
      <alignment horizontal="center"/>
    </xf>
    <xf numFmtId="0" fontId="8" fillId="0" borderId="10" xfId="0" quotePrefix="1" applyFont="1" applyBorder="1" applyAlignment="1">
      <alignment horizontal="center"/>
    </xf>
    <xf numFmtId="0" fontId="6" fillId="0" borderId="8" xfId="1" applyFont="1" applyBorder="1" applyAlignment="1">
      <alignment horizontal="center" vertical="top" wrapText="1"/>
    </xf>
    <xf numFmtId="0" fontId="6" fillId="0" borderId="0" xfId="1" applyFont="1" applyAlignment="1">
      <alignment horizontal="center" vertical="top" wrapText="1"/>
    </xf>
    <xf numFmtId="0" fontId="6" fillId="0" borderId="9" xfId="1" applyFont="1" applyBorder="1" applyAlignment="1">
      <alignment horizontal="center" vertical="top" wrapText="1"/>
    </xf>
    <xf numFmtId="0" fontId="6" fillId="0" borderId="14" xfId="1" applyFont="1" applyBorder="1" applyAlignment="1">
      <alignment horizontal="center" vertical="top" wrapText="1"/>
    </xf>
    <xf numFmtId="0" fontId="6" fillId="0" borderId="2" xfId="1" applyFont="1" applyBorder="1" applyAlignment="1">
      <alignment horizontal="center" vertical="top" wrapText="1"/>
    </xf>
    <xf numFmtId="0" fontId="6" fillId="0" borderId="15" xfId="1" applyFont="1" applyBorder="1" applyAlignment="1">
      <alignment horizontal="center" vertical="top" wrapText="1"/>
    </xf>
    <xf numFmtId="0" fontId="17" fillId="0" borderId="4" xfId="1" applyFont="1" applyBorder="1" applyAlignment="1">
      <alignment horizontal="center" wrapText="1"/>
    </xf>
    <xf numFmtId="165" fontId="5" fillId="6" borderId="7" xfId="2" quotePrefix="1" applyNumberFormat="1" applyFont="1" applyFill="1" applyBorder="1" applyAlignment="1" applyProtection="1">
      <alignment horizontal="center" vertical="top"/>
    </xf>
    <xf numFmtId="165" fontId="5" fillId="6" borderId="12" xfId="2" quotePrefix="1" applyNumberFormat="1" applyFont="1" applyFill="1" applyBorder="1" applyAlignment="1" applyProtection="1">
      <alignment horizontal="center" vertical="top"/>
    </xf>
    <xf numFmtId="0" fontId="6" fillId="6" borderId="6" xfId="1" applyFont="1" applyFill="1" applyBorder="1" applyAlignment="1">
      <alignment horizontal="left" vertical="top" wrapText="1"/>
    </xf>
    <xf numFmtId="0" fontId="6" fillId="6" borderId="10"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6" borderId="11"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6" fillId="6" borderId="0" xfId="1" applyFont="1" applyFill="1" applyAlignment="1">
      <alignment horizontal="center" vertical="center" wrapText="1"/>
    </xf>
    <xf numFmtId="0" fontId="6" fillId="6" borderId="9" xfId="1" applyFont="1" applyFill="1" applyBorder="1" applyAlignment="1">
      <alignment horizontal="center" vertical="center" wrapText="1"/>
    </xf>
    <xf numFmtId="0" fontId="11" fillId="0" borderId="0" xfId="0" applyFont="1" applyAlignment="1">
      <alignment horizontal="center" vertical="top" wrapText="1"/>
    </xf>
    <xf numFmtId="43" fontId="5" fillId="0" borderId="10" xfId="2" quotePrefix="1" applyNumberFormat="1" applyFont="1" applyFill="1" applyBorder="1" applyAlignment="1">
      <alignment horizontal="center" vertical="top"/>
    </xf>
    <xf numFmtId="43" fontId="5" fillId="0" borderId="8" xfId="2" quotePrefix="1" applyNumberFormat="1" applyFont="1" applyFill="1" applyBorder="1" applyAlignment="1">
      <alignment horizontal="center" vertical="top"/>
    </xf>
    <xf numFmtId="0" fontId="6" fillId="0" borderId="10" xfId="2" applyFont="1" applyFill="1" applyBorder="1" applyAlignment="1">
      <alignment horizontal="left" vertical="top" wrapText="1"/>
    </xf>
    <xf numFmtId="0" fontId="6" fillId="0" borderId="4" xfId="2" applyFont="1" applyFill="1" applyBorder="1" applyAlignment="1">
      <alignment horizontal="left" vertical="top" wrapText="1"/>
    </xf>
    <xf numFmtId="2" fontId="14" fillId="0" borderId="3" xfId="0" applyNumberFormat="1" applyFont="1" applyBorder="1" applyAlignment="1">
      <alignment horizontal="center"/>
    </xf>
    <xf numFmtId="0" fontId="14" fillId="0" borderId="7" xfId="0" applyFont="1" applyBorder="1" applyAlignment="1">
      <alignment horizontal="center"/>
    </xf>
    <xf numFmtId="0" fontId="14" fillId="0" borderId="13" xfId="0" applyFont="1" applyBorder="1" applyAlignment="1">
      <alignment horizontal="center"/>
    </xf>
    <xf numFmtId="2" fontId="14" fillId="0" borderId="4" xfId="0" applyNumberFormat="1" applyFont="1" applyBorder="1" applyAlignment="1">
      <alignment horizontal="center"/>
    </xf>
    <xf numFmtId="2" fontId="14" fillId="0" borderId="6" xfId="0" applyNumberFormat="1" applyFont="1" applyBorder="1" applyAlignment="1">
      <alignment horizontal="center"/>
    </xf>
    <xf numFmtId="0" fontId="9" fillId="0" borderId="14" xfId="1" applyFont="1" applyBorder="1" applyAlignment="1">
      <alignment horizontal="left" vertical="top" wrapText="1"/>
    </xf>
    <xf numFmtId="0" fontId="9" fillId="0" borderId="2" xfId="1" applyFont="1" applyBorder="1" applyAlignment="1">
      <alignment horizontal="left" vertical="top" wrapText="1"/>
    </xf>
    <xf numFmtId="0" fontId="9" fillId="0" borderId="15" xfId="1" applyFont="1" applyBorder="1" applyAlignment="1">
      <alignment horizontal="left" vertical="top" wrapText="1"/>
    </xf>
    <xf numFmtId="0" fontId="17" fillId="0" borderId="10" xfId="2" applyFont="1" applyFill="1" applyBorder="1" applyAlignment="1" applyProtection="1">
      <alignment horizontal="center" vertical="top" wrapText="1"/>
    </xf>
    <xf numFmtId="0" fontId="17" fillId="0" borderId="8" xfId="2" applyFont="1" applyFill="1" applyBorder="1" applyAlignment="1" applyProtection="1">
      <alignment horizontal="center" vertical="top" wrapText="1"/>
    </xf>
    <xf numFmtId="0" fontId="5" fillId="4" borderId="2" xfId="1" applyFont="1" applyFill="1" applyBorder="1" applyAlignment="1">
      <alignment horizontal="left"/>
    </xf>
    <xf numFmtId="0" fontId="17" fillId="0" borderId="0" xfId="0" applyFont="1" applyAlignment="1">
      <alignment horizontal="center" vertical="top" wrapText="1"/>
    </xf>
    <xf numFmtId="0" fontId="8" fillId="0" borderId="3" xfId="0" applyFont="1" applyBorder="1" applyAlignment="1">
      <alignment horizontal="center" vertical="top"/>
    </xf>
    <xf numFmtId="0" fontId="17" fillId="0" borderId="0" xfId="2" applyFont="1" applyFill="1" applyBorder="1" applyAlignment="1" applyProtection="1">
      <alignment horizontal="center" vertical="top" wrapText="1"/>
    </xf>
    <xf numFmtId="0" fontId="8" fillId="0" borderId="10" xfId="0" applyFont="1" applyBorder="1" applyAlignment="1">
      <alignment horizontal="center" vertical="top"/>
    </xf>
    <xf numFmtId="0" fontId="8" fillId="0" borderId="1" xfId="0" applyFont="1" applyBorder="1" applyAlignment="1">
      <alignment horizontal="center" vertical="top"/>
    </xf>
    <xf numFmtId="0" fontId="8" fillId="0" borderId="11" xfId="0" applyFont="1" applyBorder="1" applyAlignment="1">
      <alignment horizontal="center" vertical="top"/>
    </xf>
    <xf numFmtId="0" fontId="8" fillId="0" borderId="8" xfId="0" applyFont="1" applyBorder="1" applyAlignment="1">
      <alignment horizontal="center" vertical="top"/>
    </xf>
    <xf numFmtId="0" fontId="8" fillId="0" borderId="0" xfId="0" applyFont="1" applyAlignment="1">
      <alignment horizontal="center" vertical="top"/>
    </xf>
    <xf numFmtId="0" fontId="8" fillId="0" borderId="9" xfId="0" applyFont="1" applyBorder="1" applyAlignment="1">
      <alignment horizontal="center" vertical="top"/>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0" fontId="5" fillId="0" borderId="7" xfId="2" applyFont="1" applyFill="1" applyBorder="1" applyAlignment="1" applyProtection="1">
      <alignment horizontal="center" vertical="top" wrapText="1"/>
    </xf>
    <xf numFmtId="0" fontId="5" fillId="0" borderId="13" xfId="2" applyFont="1" applyFill="1" applyBorder="1" applyAlignment="1" applyProtection="1">
      <alignment horizontal="center" vertical="top" wrapText="1"/>
    </xf>
    <xf numFmtId="0" fontId="17" fillId="0" borderId="10" xfId="0" applyFont="1" applyBorder="1" applyAlignment="1">
      <alignment horizontal="center" vertical="top"/>
    </xf>
    <xf numFmtId="0" fontId="17" fillId="0" borderId="1" xfId="0" applyFont="1" applyBorder="1" applyAlignment="1">
      <alignment horizontal="center" vertical="top"/>
    </xf>
    <xf numFmtId="0" fontId="17" fillId="0" borderId="11" xfId="0" applyFont="1" applyBorder="1" applyAlignment="1">
      <alignment horizontal="center" vertical="top"/>
    </xf>
    <xf numFmtId="0" fontId="17" fillId="0" borderId="14" xfId="0" applyFont="1" applyBorder="1" applyAlignment="1">
      <alignment horizontal="center" vertical="top"/>
    </xf>
    <xf numFmtId="0" fontId="17" fillId="0" borderId="2" xfId="0" applyFont="1" applyBorder="1" applyAlignment="1">
      <alignment horizontal="center" vertical="top"/>
    </xf>
    <xf numFmtId="0" fontId="17" fillId="0" borderId="15"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43" fontId="5" fillId="0" borderId="3" xfId="2" quotePrefix="1" applyNumberFormat="1" applyFont="1" applyFill="1" applyBorder="1" applyAlignment="1">
      <alignment horizontal="center" vertical="top"/>
    </xf>
    <xf numFmtId="43" fontId="17" fillId="0" borderId="4" xfId="1" applyNumberFormat="1" applyFont="1" applyBorder="1" applyAlignment="1">
      <alignment horizontal="left" vertical="top" wrapText="1"/>
    </xf>
    <xf numFmtId="43" fontId="17" fillId="0" borderId="5" xfId="1" applyNumberFormat="1" applyFont="1" applyBorder="1" applyAlignment="1">
      <alignment horizontal="left" vertical="top" wrapText="1"/>
    </xf>
    <xf numFmtId="43" fontId="17" fillId="0" borderId="6" xfId="1" applyNumberFormat="1" applyFont="1" applyBorder="1" applyAlignment="1">
      <alignment horizontal="left" vertical="top" wrapText="1"/>
    </xf>
    <xf numFmtId="0" fontId="5" fillId="0" borderId="3" xfId="2" applyFont="1" applyFill="1" applyBorder="1" applyAlignment="1" applyProtection="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7" fillId="0" borderId="11" xfId="0" applyFont="1" applyBorder="1" applyAlignment="1">
      <alignment horizontal="center" vertical="top" wrapText="1"/>
    </xf>
    <xf numFmtId="0" fontId="17" fillId="0" borderId="14" xfId="0" applyFont="1" applyBorder="1" applyAlignment="1">
      <alignment horizontal="center" vertical="top" wrapText="1"/>
    </xf>
    <xf numFmtId="0" fontId="17" fillId="0" borderId="2" xfId="0" applyFont="1" applyBorder="1" applyAlignment="1">
      <alignment horizontal="center" vertical="top" wrapText="1"/>
    </xf>
    <xf numFmtId="0" fontId="17" fillId="0" borderId="15" xfId="0" applyFont="1" applyBorder="1" applyAlignment="1">
      <alignment horizontal="center" vertical="top" wrapText="1"/>
    </xf>
    <xf numFmtId="0" fontId="22" fillId="0" borderId="3" xfId="0" applyFont="1" applyBorder="1" applyAlignment="1">
      <alignment horizontal="center" vertical="top"/>
    </xf>
    <xf numFmtId="43" fontId="5" fillId="3" borderId="10" xfId="2" quotePrefix="1" applyNumberFormat="1" applyFont="1" applyFill="1" applyBorder="1" applyAlignment="1">
      <alignment horizontal="right" vertical="top"/>
    </xf>
    <xf numFmtId="0" fontId="6" fillId="3" borderId="1" xfId="2" applyFont="1" applyFill="1" applyBorder="1" applyAlignment="1" applyProtection="1">
      <alignment horizontal="left" vertical="top"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43" fontId="5" fillId="3" borderId="8" xfId="2" quotePrefix="1" applyNumberFormat="1" applyFont="1" applyFill="1" applyBorder="1" applyAlignment="1">
      <alignment horizontal="right" vertical="top"/>
    </xf>
    <xf numFmtId="0" fontId="6" fillId="3" borderId="0" xfId="2" applyFont="1" applyFill="1" applyBorder="1" applyAlignment="1" applyProtection="1">
      <alignment horizontal="left" vertical="top" wrapText="1"/>
    </xf>
    <xf numFmtId="0" fontId="8" fillId="3" borderId="3" xfId="1" applyFont="1" applyFill="1" applyBorder="1" applyAlignment="1">
      <alignment vertical="top" wrapText="1"/>
    </xf>
    <xf numFmtId="0" fontId="6" fillId="3" borderId="1"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9" xfId="1" applyFont="1" applyFill="1" applyBorder="1" applyAlignment="1">
      <alignment horizontal="center" vertical="center" wrapText="1"/>
    </xf>
    <xf numFmtId="43" fontId="5" fillId="3" borderId="14" xfId="2" quotePrefix="1" applyNumberFormat="1" applyFont="1" applyFill="1" applyBorder="1" applyAlignment="1">
      <alignment horizontal="right" vertical="top"/>
    </xf>
    <xf numFmtId="0" fontId="6" fillId="3" borderId="2" xfId="2" applyFont="1" applyFill="1" applyBorder="1" applyAlignment="1" applyProtection="1">
      <alignment horizontal="left" vertical="top" wrapText="1"/>
    </xf>
    <xf numFmtId="0" fontId="6" fillId="3" borderId="2" xfId="1" applyFont="1" applyFill="1" applyBorder="1" applyAlignment="1">
      <alignment horizontal="center" vertical="center" wrapText="1"/>
    </xf>
    <xf numFmtId="0" fontId="6" fillId="3" borderId="15" xfId="1" applyFont="1" applyFill="1" applyBorder="1" applyAlignment="1">
      <alignment horizontal="center" vertical="center" wrapText="1"/>
    </xf>
    <xf numFmtId="43" fontId="5" fillId="3" borderId="14" xfId="2" quotePrefix="1" applyNumberFormat="1" applyFont="1" applyFill="1" applyBorder="1" applyAlignment="1">
      <alignment vertical="top"/>
    </xf>
    <xf numFmtId="0" fontId="17" fillId="3" borderId="0" xfId="2" applyFont="1" applyFill="1" applyBorder="1" applyAlignment="1" applyProtection="1">
      <alignment horizontal="left" vertical="top" wrapText="1"/>
    </xf>
    <xf numFmtId="0" fontId="6" fillId="3" borderId="9" xfId="1" applyFont="1" applyFill="1" applyBorder="1" applyAlignment="1">
      <alignment horizontal="center" vertical="center" wrapText="1"/>
    </xf>
    <xf numFmtId="43" fontId="5" fillId="3" borderId="7" xfId="2" quotePrefix="1" applyNumberFormat="1" applyFont="1" applyFill="1" applyBorder="1" applyAlignment="1">
      <alignment horizontal="right" vertical="top"/>
    </xf>
    <xf numFmtId="0" fontId="6" fillId="3" borderId="11" xfId="2" applyFont="1" applyFill="1" applyBorder="1">
      <alignment vertical="top" wrapText="1"/>
    </xf>
    <xf numFmtId="0" fontId="1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43" fontId="5" fillId="3" borderId="7" xfId="2" quotePrefix="1" applyNumberFormat="1" applyFont="1" applyFill="1" applyBorder="1" applyAlignment="1" applyProtection="1">
      <alignment horizontal="right" vertical="top"/>
    </xf>
    <xf numFmtId="43" fontId="5" fillId="3" borderId="13" xfId="2" quotePrefix="1" applyNumberFormat="1" applyFont="1" applyFill="1" applyBorder="1" applyAlignment="1" applyProtection="1">
      <alignment vertical="top"/>
    </xf>
    <xf numFmtId="43" fontId="5" fillId="3" borderId="12" xfId="2" quotePrefix="1" applyNumberFormat="1" applyFont="1" applyFill="1" applyBorder="1" applyAlignment="1" applyProtection="1">
      <alignment vertical="top"/>
    </xf>
    <xf numFmtId="0" fontId="6" fillId="0" borderId="3" xfId="2" applyFont="1" applyFill="1" applyBorder="1" applyAlignment="1" applyProtection="1">
      <alignment horizontal="left" vertical="top" wrapText="1"/>
    </xf>
    <xf numFmtId="0" fontId="6" fillId="0" borderId="3" xfId="1" applyFont="1" applyBorder="1" applyAlignment="1">
      <alignment horizontal="left" vertical="top" wrapText="1"/>
    </xf>
    <xf numFmtId="0" fontId="7" fillId="0" borderId="3" xfId="0" applyFont="1" applyBorder="1" applyAlignment="1">
      <alignment horizontal="left" vertical="top" wrapText="1"/>
    </xf>
    <xf numFmtId="0" fontId="26" fillId="0" borderId="0" xfId="0" applyFont="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6" fillId="0" borderId="0" xfId="1" applyFont="1" applyBorder="1" applyAlignment="1">
      <alignment horizontal="left" vertical="top" wrapText="1"/>
    </xf>
    <xf numFmtId="0" fontId="29" fillId="0" borderId="0" xfId="0" applyFont="1" applyBorder="1"/>
    <xf numFmtId="0" fontId="26" fillId="0" borderId="0" xfId="0" applyFont="1" applyBorder="1"/>
    <xf numFmtId="0" fontId="6" fillId="0" borderId="0" xfId="1" applyFont="1" applyBorder="1" applyAlignment="1">
      <alignment horizontal="center" vertical="center"/>
    </xf>
    <xf numFmtId="0" fontId="5" fillId="0" borderId="0" xfId="1" applyFont="1" applyBorder="1" applyAlignment="1">
      <alignment horizontal="left" vertical="top" wrapText="1"/>
    </xf>
    <xf numFmtId="0" fontId="9" fillId="0" borderId="0" xfId="1" applyFont="1" applyBorder="1" applyAlignment="1">
      <alignment vertical="top" wrapText="1"/>
    </xf>
    <xf numFmtId="0" fontId="8" fillId="0" borderId="0" xfId="0" applyFont="1" applyBorder="1" applyAlignment="1">
      <alignment horizontal="center" wrapText="1"/>
    </xf>
    <xf numFmtId="0" fontId="13" fillId="0" borderId="0" xfId="0" applyFont="1" applyBorder="1" applyAlignment="1">
      <alignment wrapText="1"/>
    </xf>
    <xf numFmtId="0" fontId="7" fillId="0" borderId="0" xfId="1" applyFont="1" applyBorder="1" applyAlignment="1">
      <alignment vertical="top" wrapText="1"/>
    </xf>
    <xf numFmtId="0" fontId="6" fillId="0" borderId="0" xfId="1" applyFont="1" applyBorder="1" applyAlignment="1">
      <alignment horizontal="center"/>
    </xf>
    <xf numFmtId="0" fontId="6" fillId="0" borderId="0" xfId="1" applyFont="1" applyBorder="1" applyAlignment="1">
      <alignment horizontal="left" vertical="top" wrapText="1"/>
    </xf>
    <xf numFmtId="0" fontId="6" fillId="0" borderId="0" xfId="1" applyFont="1" applyBorder="1" applyAlignment="1">
      <alignment horizontal="center" vertical="center"/>
    </xf>
    <xf numFmtId="0" fontId="6" fillId="0" borderId="0" xfId="1" applyFont="1" applyBorder="1" applyAlignment="1">
      <alignment vertical="top"/>
    </xf>
    <xf numFmtId="0" fontId="6" fillId="0" borderId="9" xfId="1" applyFont="1" applyBorder="1" applyAlignment="1">
      <alignment vertical="top"/>
    </xf>
    <xf numFmtId="0" fontId="6" fillId="0" borderId="15" xfId="1" applyFont="1" applyBorder="1" applyAlignment="1">
      <alignment vertical="top"/>
    </xf>
    <xf numFmtId="0" fontId="7" fillId="0" borderId="0" xfId="1" quotePrefix="1"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center"/>
    </xf>
    <xf numFmtId="0" fontId="17" fillId="0" borderId="0" xfId="1" applyFont="1" applyBorder="1" applyAlignment="1">
      <alignment horizontal="center" vertical="top" wrapText="1"/>
    </xf>
    <xf numFmtId="0" fontId="6" fillId="3" borderId="0" xfId="1" applyFont="1" applyFill="1" applyBorder="1" applyAlignment="1">
      <alignment horizontal="center" vertical="center" wrapText="1"/>
    </xf>
    <xf numFmtId="0" fontId="8" fillId="3" borderId="0" xfId="1" applyFont="1" applyFill="1" applyBorder="1" applyAlignment="1">
      <alignment vertical="top" wrapText="1"/>
    </xf>
    <xf numFmtId="0" fontId="6" fillId="3" borderId="0" xfId="1" applyFont="1" applyFill="1" applyBorder="1" applyAlignment="1">
      <alignment horizontal="center" vertical="center" wrapText="1"/>
    </xf>
    <xf numFmtId="0" fontId="0" fillId="0" borderId="0" xfId="0" applyBorder="1"/>
    <xf numFmtId="0" fontId="0" fillId="0" borderId="9" xfId="0" applyBorder="1"/>
    <xf numFmtId="43" fontId="6" fillId="0" borderId="0" xfId="1" applyNumberFormat="1" applyFont="1" applyBorder="1" applyAlignment="1">
      <alignment horizontal="center" vertical="top" wrapText="1"/>
    </xf>
    <xf numFmtId="43" fontId="6" fillId="0" borderId="9" xfId="1" applyNumberFormat="1" applyFont="1" applyBorder="1" applyAlignment="1">
      <alignment horizontal="center" vertical="top" wrapText="1"/>
    </xf>
    <xf numFmtId="0" fontId="5" fillId="0" borderId="0" xfId="1" applyFont="1" applyBorder="1" applyAlignment="1">
      <alignment horizontal="center" vertical="top" wrapText="1"/>
    </xf>
    <xf numFmtId="43" fontId="17" fillId="0" borderId="15" xfId="2" quotePrefix="1" applyNumberFormat="1" applyFont="1" applyFill="1" applyBorder="1" applyAlignment="1" applyProtection="1">
      <alignment horizontal="left" vertical="top"/>
    </xf>
    <xf numFmtId="0" fontId="6" fillId="0" borderId="0" xfId="1" applyFont="1" applyBorder="1" applyAlignment="1">
      <alignment horizontal="center" vertical="center" wrapText="1"/>
    </xf>
    <xf numFmtId="0" fontId="5" fillId="0" borderId="0" xfId="1" applyFont="1" applyBorder="1" applyAlignment="1">
      <alignment horizontal="center" vertical="top" wrapText="1"/>
    </xf>
    <xf numFmtId="0" fontId="6" fillId="3" borderId="11"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6" xfId="1" applyFont="1" applyFill="1" applyBorder="1" applyAlignment="1">
      <alignment horizontal="center" vertical="center"/>
    </xf>
    <xf numFmtId="43" fontId="17" fillId="0" borderId="6" xfId="2" quotePrefix="1" applyNumberFormat="1" applyFont="1" applyFill="1" applyBorder="1" applyAlignment="1" applyProtection="1">
      <alignment horizontal="left" vertical="top" wrapText="1"/>
    </xf>
    <xf numFmtId="0" fontId="17" fillId="0" borderId="0" xfId="1" applyFont="1" applyBorder="1" applyAlignment="1">
      <alignment horizontal="left" vertical="top" wrapText="1"/>
    </xf>
    <xf numFmtId="0" fontId="17" fillId="0" borderId="9" xfId="1" applyFont="1" applyBorder="1" applyAlignment="1">
      <alignment horizontal="left" vertical="top" wrapText="1"/>
    </xf>
    <xf numFmtId="0" fontId="7" fillId="6" borderId="0" xfId="1" applyFont="1" applyFill="1" applyBorder="1" applyAlignment="1">
      <alignment horizontal="left" vertical="top" wrapText="1"/>
    </xf>
    <xf numFmtId="0" fontId="27" fillId="6" borderId="0" xfId="0" applyFont="1" applyFill="1" applyBorder="1" applyAlignment="1">
      <alignment horizontal="center" vertical="center" wrapText="1"/>
    </xf>
    <xf numFmtId="0" fontId="5" fillId="6" borderId="0" xfId="1" applyFont="1" applyFill="1" applyBorder="1" applyAlignment="1">
      <alignment horizontal="left" vertical="top" wrapText="1"/>
    </xf>
    <xf numFmtId="0" fontId="26" fillId="6" borderId="0" xfId="0" applyFont="1" applyFill="1" applyBorder="1" applyAlignment="1">
      <alignment horizontal="center" vertical="center" wrapText="1"/>
    </xf>
    <xf numFmtId="0" fontId="26" fillId="6" borderId="0" xfId="0" applyFont="1" applyFill="1" applyBorder="1" applyAlignment="1">
      <alignment horizontal="center" vertical="center"/>
    </xf>
    <xf numFmtId="0" fontId="26" fillId="6" borderId="0" xfId="0" applyFont="1" applyFill="1" applyBorder="1"/>
    <xf numFmtId="0" fontId="5" fillId="0" borderId="0" xfId="1" applyFont="1" applyBorder="1" applyAlignment="1">
      <alignment vertical="top" wrapText="1"/>
    </xf>
    <xf numFmtId="0" fontId="0" fillId="0" borderId="0" xfId="0" applyBorder="1" applyAlignment="1">
      <alignment horizontal="center"/>
    </xf>
    <xf numFmtId="43" fontId="5" fillId="0" borderId="14" xfId="2" quotePrefix="1" applyNumberFormat="1" applyFont="1" applyFill="1" applyBorder="1" applyAlignment="1">
      <alignment horizontal="center" vertical="top"/>
    </xf>
    <xf numFmtId="0" fontId="35" fillId="7" borderId="0" xfId="0" applyFont="1" applyFill="1" applyAlignment="1">
      <alignment horizontal="center"/>
    </xf>
    <xf numFmtId="0" fontId="36" fillId="0" borderId="0" xfId="0" applyFont="1"/>
    <xf numFmtId="0" fontId="37" fillId="8" borderId="0" xfId="0" applyFont="1" applyFill="1" applyAlignment="1">
      <alignment horizontal="center"/>
    </xf>
    <xf numFmtId="0" fontId="37" fillId="0" borderId="0" xfId="0" applyFont="1" applyAlignment="1">
      <alignment horizontal="center"/>
    </xf>
    <xf numFmtId="0" fontId="0" fillId="0" borderId="0" xfId="0"/>
    <xf numFmtId="0" fontId="25" fillId="0" borderId="0" xfId="0" applyFont="1" applyAlignment="1">
      <alignment horizontal="left"/>
    </xf>
    <xf numFmtId="0" fontId="25" fillId="0" borderId="0" xfId="0" applyFont="1" applyAlignment="1">
      <alignment horizontal="center"/>
    </xf>
    <xf numFmtId="0" fontId="25" fillId="0" borderId="0" xfId="0" applyFont="1" applyAlignment="1">
      <alignment horizontal="left" wrapText="1"/>
    </xf>
    <xf numFmtId="0" fontId="25" fillId="0" borderId="0" xfId="0" applyFont="1" applyAlignment="1">
      <alignment horizontal="center" wrapText="1"/>
    </xf>
    <xf numFmtId="0" fontId="25" fillId="0" borderId="0" xfId="0" applyFont="1" applyAlignment="1">
      <alignment horizontal="left" vertical="top" wrapText="1"/>
    </xf>
    <xf numFmtId="0" fontId="38" fillId="0" borderId="0" xfId="0" applyFont="1" applyAlignment="1">
      <alignment horizontal="center" vertical="top" wrapText="1"/>
    </xf>
    <xf numFmtId="0" fontId="38" fillId="0" borderId="0" xfId="0" applyFont="1" applyAlignment="1">
      <alignment horizontal="center" vertical="top" wrapText="1"/>
    </xf>
    <xf numFmtId="0" fontId="25" fillId="0" borderId="0" xfId="0" applyFont="1" applyAlignment="1">
      <alignment wrapText="1"/>
    </xf>
  </cellXfs>
  <cellStyles count="3">
    <cellStyle name="Normal" xfId="0" builtinId="0"/>
    <cellStyle name="Normal 2 4" xfId="1" xr:uid="{25DDD7F0-4865-4807-A735-C2450754BE9F}"/>
    <cellStyle name="Questions &amp; instructions" xfId="2" xr:uid="{89D38FDE-A46C-4513-8720-B56D29C7EA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n/Downloads/DHS8_Womans_QRE_EN_19Jun2020_DHSQ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sheetName val="2-1"/>
      <sheetName val="2-2"/>
      <sheetName val="2-3"/>
      <sheetName val="3-1"/>
      <sheetName val="3-2"/>
      <sheetName val="3-3 (PAPER)"/>
      <sheetName val="3-3 (CAPI)"/>
      <sheetName val="3-4"/>
      <sheetName val="3 FN"/>
      <sheetName val="4"/>
      <sheetName val="5"/>
      <sheetName val="5 FN"/>
      <sheetName val="6-1"/>
      <sheetName val="6-2"/>
      <sheetName val="6 FN"/>
      <sheetName val="7"/>
      <sheetName val="8"/>
      <sheetName val="9"/>
      <sheetName val="10"/>
      <sheetName val="11"/>
      <sheetName val="Int.Obs."/>
      <sheetName val="Calendar"/>
      <sheetName val="translations"/>
      <sheetName val="reference dates"/>
    </sheetNames>
    <sheetDataSet>
      <sheetData sheetId="0">
        <row r="54">
          <cell r="H54" t="str">
            <v>ENGLISH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B1" t="str">
            <v>ENGLISH</v>
          </cell>
          <cell r="C1" t="str">
            <v>LANGUAGE 2</v>
          </cell>
          <cell r="D1" t="str">
            <v>LANGUAGE 3</v>
          </cell>
          <cell r="E1" t="str">
            <v>LANGUAGE 4</v>
          </cell>
          <cell r="F1" t="str">
            <v>LANGUAGE 5</v>
          </cell>
          <cell r="G1" t="str">
            <v>LANGUAGE 6</v>
          </cell>
        </row>
        <row r="2">
          <cell r="A2" t="str">
            <v>Translation Date</v>
          </cell>
          <cell r="B2" t="str">
            <v>19 Jun 2020</v>
          </cell>
        </row>
        <row r="3">
          <cell r="A3" t="str">
            <v>Language Code</v>
          </cell>
          <cell r="B3" t="str">
            <v>01</v>
          </cell>
          <cell r="C3" t="str">
            <v>02</v>
          </cell>
          <cell r="D3" t="str">
            <v>03</v>
          </cell>
          <cell r="E3" t="str">
            <v>04</v>
          </cell>
          <cell r="F3" t="str">
            <v>05</v>
          </cell>
          <cell r="G3" t="str">
            <v>06</v>
          </cell>
        </row>
        <row r="4">
          <cell r="A4" t="str">
            <v>INTRODUCTION AND CONSENT</v>
          </cell>
          <cell r="B4" t="str">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30 to 60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ell>
        </row>
        <row r="5">
          <cell r="A5">
            <v>102</v>
          </cell>
          <cell r="B5" t="str">
            <v>What [PROVINCE/REGION/STATE] were you born in?</v>
          </cell>
        </row>
        <row r="6">
          <cell r="A6">
            <v>103</v>
          </cell>
          <cell r="B6" t="str">
            <v>What country were you born in?</v>
          </cell>
        </row>
        <row r="7">
          <cell r="A7">
            <v>104</v>
          </cell>
          <cell r="B7" t="str">
            <v>How long have you been living continuously in (NAME OF CURRENT CITY, TOWN OR VILLAGE OF RESIDENCE)?</v>
          </cell>
        </row>
        <row r="8">
          <cell r="A8">
            <v>106</v>
          </cell>
          <cell r="B8" t="str">
            <v>In what month and year did you move here?</v>
          </cell>
        </row>
        <row r="9">
          <cell r="A9">
            <v>107</v>
          </cell>
          <cell r="B9" t="str">
            <v>Just before you moved here, which [PROVINCE/REGION/STATE] did you live in?</v>
          </cell>
        </row>
        <row r="10">
          <cell r="A10">
            <v>108</v>
          </cell>
          <cell r="B10" t="str">
            <v>Just before you moved here, did you live in a city, in a town, or in a rural area?</v>
          </cell>
        </row>
        <row r="11">
          <cell r="A11">
            <v>109</v>
          </cell>
          <cell r="B11" t="str">
            <v>Why did you move to this place?</v>
          </cell>
        </row>
        <row r="12">
          <cell r="A12">
            <v>110</v>
          </cell>
          <cell r="B12" t="str">
            <v>In what month and year were you born?</v>
          </cell>
        </row>
        <row r="13">
          <cell r="A13">
            <v>111</v>
          </cell>
          <cell r="B13" t="str">
            <v>How old were you at your last birthday?</v>
          </cell>
        </row>
        <row r="14">
          <cell r="A14">
            <v>112</v>
          </cell>
          <cell r="B14" t="str">
            <v>In general, would you say your health is very good, good, moderate, bad, or very bad?</v>
          </cell>
        </row>
        <row r="15">
          <cell r="A15">
            <v>113</v>
          </cell>
          <cell r="B15" t="str">
            <v>Have you ever attended school?</v>
          </cell>
        </row>
        <row r="16">
          <cell r="A16">
            <v>114</v>
          </cell>
          <cell r="B16" t="str">
            <v>What is the highest level of school you attended: primary, secondary, or higher?</v>
          </cell>
        </row>
        <row r="17">
          <cell r="A17">
            <v>115</v>
          </cell>
          <cell r="B17" t="str">
            <v>What is the highest [GRADE/FORM/YEAR] you completed at that level?</v>
          </cell>
        </row>
        <row r="18">
          <cell r="A18">
            <v>117</v>
          </cell>
          <cell r="B18" t="str">
            <v>Now I would like you to read this sentence to me.
SHOW CARD TO RESPONDENT.
IF RESPONDENT CANNOT READ WHOLE SENTENCE,
PROBE: Can you read any part of the sentence to me?</v>
          </cell>
        </row>
        <row r="19">
          <cell r="A19">
            <v>119</v>
          </cell>
          <cell r="B19" t="str">
            <v>Do you read a newspaper or magazine at least once a week, less than once a week or not at all?</v>
          </cell>
        </row>
        <row r="20">
          <cell r="A20">
            <v>120</v>
          </cell>
          <cell r="B20" t="str">
            <v>Do you listen to the radio at least once a week, less than once a week or not at all?</v>
          </cell>
        </row>
        <row r="21">
          <cell r="A21">
            <v>121</v>
          </cell>
          <cell r="B21" t="str">
            <v>Do you watch television at least once a week, less than once a week or not at all?</v>
          </cell>
        </row>
        <row r="22">
          <cell r="A22">
            <v>122</v>
          </cell>
          <cell r="B22" t="str">
            <v>Do you own a mobile phone?</v>
          </cell>
        </row>
        <row r="23">
          <cell r="A23">
            <v>123</v>
          </cell>
          <cell r="B23" t="str">
            <v>Is your mobile phone a smart phone?</v>
          </cell>
        </row>
        <row r="24">
          <cell r="A24">
            <v>124</v>
          </cell>
          <cell r="B24" t="str">
            <v xml:space="preserve">In the last 12 months, have you used a mobile phone to make financial transactions such as sending or receiving money, paying bills, purchasing goods or services, or receiving wages? </v>
          </cell>
        </row>
        <row r="25">
          <cell r="A25">
            <v>125</v>
          </cell>
          <cell r="B25" t="str">
            <v>Do you have an account in a bank or other financial institution that you yourself use?</v>
          </cell>
        </row>
        <row r="26">
          <cell r="A26">
            <v>126</v>
          </cell>
          <cell r="B26" t="str">
            <v>Did you yourself put money in or take money out of this account in the last 12 months?</v>
          </cell>
        </row>
        <row r="27">
          <cell r="A27">
            <v>127</v>
          </cell>
          <cell r="B27" t="str">
            <v xml:space="preserve">Have you ever used the Internet from any location on any device? </v>
          </cell>
        </row>
        <row r="28">
          <cell r="A28">
            <v>128</v>
          </cell>
          <cell r="B28" t="str">
            <v>In the last 12 months, have you used the Internet?</v>
          </cell>
        </row>
        <row r="29">
          <cell r="A29">
            <v>129</v>
          </cell>
          <cell r="B29" t="str">
            <v>During the last one month, how often did you use the Internet: almost every day, at least once a week, less than once a week, or not at all?</v>
          </cell>
        </row>
        <row r="30">
          <cell r="A30">
            <v>130</v>
          </cell>
          <cell r="B30" t="str">
            <v>What is your religion?</v>
          </cell>
        </row>
        <row r="31">
          <cell r="A31">
            <v>131</v>
          </cell>
          <cell r="B31" t="str">
            <v>What is your ethnic group?</v>
          </cell>
        </row>
        <row r="32">
          <cell r="A32">
            <v>201</v>
          </cell>
          <cell r="B32" t="str">
            <v>Now I would like to ask about all the births you have had during your life. Have you ever given birth?</v>
          </cell>
        </row>
        <row r="33">
          <cell r="A33">
            <v>202</v>
          </cell>
          <cell r="B33" t="str">
            <v>Do you have any sons or daughters to whom you have given birth who are now living with you?</v>
          </cell>
        </row>
        <row r="34">
          <cell r="A34" t="str">
            <v>203a)</v>
          </cell>
          <cell r="B34" t="str">
            <v xml:space="preserve">How many sons live with you? </v>
          </cell>
        </row>
        <row r="35">
          <cell r="A35" t="str">
            <v>203b)</v>
          </cell>
          <cell r="B35" t="str">
            <v>And how many daughters live with you?</v>
          </cell>
        </row>
        <row r="36">
          <cell r="A36">
            <v>204</v>
          </cell>
          <cell r="B36" t="str">
            <v>Do you have any sons or daughters to whom you have given birth who are alive but do not live with you?</v>
          </cell>
        </row>
        <row r="37">
          <cell r="A37" t="str">
            <v>205a)</v>
          </cell>
          <cell r="B37" t="str">
            <v>How many sons are alive but do not live with you?</v>
          </cell>
        </row>
        <row r="38">
          <cell r="A38" t="str">
            <v>205b)</v>
          </cell>
          <cell r="B38" t="str">
            <v>And how many daughters are alive but do not live with you?</v>
          </cell>
        </row>
        <row r="39">
          <cell r="A39">
            <v>206</v>
          </cell>
          <cell r="B39" t="str">
            <v>Have you ever given birth to a boy or girl who was born alive but later died?
IF NO, PROBE: Any baby who cried, who made any movement, sound, or effort to breathe, or who showed any other signs of life even if for a very short time?</v>
          </cell>
        </row>
        <row r="40">
          <cell r="A40" t="str">
            <v>207a)</v>
          </cell>
          <cell r="B40" t="str">
            <v>How many boys have died?</v>
          </cell>
        </row>
        <row r="41">
          <cell r="A41" t="str">
            <v>207b)</v>
          </cell>
          <cell r="B41" t="str">
            <v>And how many girls have died?</v>
          </cell>
        </row>
        <row r="42">
          <cell r="A42">
            <v>209</v>
          </cell>
          <cell r="B42" t="str">
            <v>Just to make sure that I have this right: you have had in TOTAL _____ births during your life. Is that correct?</v>
          </cell>
        </row>
        <row r="43">
          <cell r="A43">
            <v>210</v>
          </cell>
          <cell r="B43" t="str">
            <v xml:space="preserve">Women sometimes have a pregnancy that does not result in a live birth. For example, a pregnancy can end in a miscarriage, an abortion, or the child can be born dead. Have you ever had a pregnancy that did not end in a live birth?
</v>
          </cell>
        </row>
        <row r="44">
          <cell r="A44">
            <v>211</v>
          </cell>
          <cell r="B44" t="str">
            <v>How many miscarriages, abortions, and stillbirths have you had?</v>
          </cell>
        </row>
        <row r="45">
          <cell r="A45">
            <v>214</v>
          </cell>
          <cell r="B45" t="str">
            <v>Now I would like to record all your pregnancies including live births, stillbirths, miscarriages, and abortions, starting with your first pregnancy.</v>
          </cell>
        </row>
        <row r="46">
          <cell r="A46">
            <v>215</v>
          </cell>
          <cell r="B46" t="str">
            <v>Think back to your (first/next) pregnancy. Was that a single or multiple pregnancy?</v>
          </cell>
        </row>
        <row r="47">
          <cell r="A47">
            <v>216</v>
          </cell>
          <cell r="B47" t="str">
            <v>Was the baby born alive, born dead, or did you have a miscarriage or abortion?</v>
          </cell>
        </row>
        <row r="48">
          <cell r="A48">
            <v>217</v>
          </cell>
          <cell r="B48" t="str">
            <v>Did the baby cry, move, or breathe?</v>
          </cell>
        </row>
        <row r="49">
          <cell r="A49">
            <v>218</v>
          </cell>
          <cell r="B49" t="str">
            <v>What name was given to the baby?</v>
          </cell>
        </row>
        <row r="50">
          <cell r="A50">
            <v>219</v>
          </cell>
          <cell r="B50" t="str">
            <v>Is (NAME) a boy or a girl?</v>
          </cell>
        </row>
        <row r="51">
          <cell r="A51">
            <v>220</v>
          </cell>
          <cell r="B51" t="str">
            <v>IF BORN ALIVE, ASK: On what day, month, and year was (NAME) born?
IF BORN DEAD, A MISCARRIAGE, OR AN ABORTION, ASK: On what day, month, and year did this pregnancy end?</v>
          </cell>
        </row>
        <row r="52">
          <cell r="A52">
            <v>221</v>
          </cell>
          <cell r="B52" t="str">
            <v>How long did this pregnancy last in weeks or months?</v>
          </cell>
        </row>
        <row r="53">
          <cell r="A53">
            <v>222</v>
          </cell>
          <cell r="B53" t="str">
            <v>Were there any other pregnancies between the previous pregnancy and this pregnancy?</v>
          </cell>
        </row>
        <row r="54">
          <cell r="A54">
            <v>224</v>
          </cell>
          <cell r="B54" t="str">
            <v>Is (NAME) still alive?</v>
          </cell>
        </row>
        <row r="55">
          <cell r="A55">
            <v>225</v>
          </cell>
          <cell r="B55" t="str">
            <v>How old was (NAME) at (NAME)'s last birthday?</v>
          </cell>
        </row>
        <row r="56">
          <cell r="A56">
            <v>226</v>
          </cell>
          <cell r="B56" t="str">
            <v>Is (NAME) living with you?</v>
          </cell>
        </row>
        <row r="57">
          <cell r="A57">
            <v>228</v>
          </cell>
          <cell r="B57" t="str">
            <v>How old was (NAME) when (he/she) died?
IF '12 MONTHS' OR '1 YR', ASK: Did (NAME) have (his/her) first birthday?
THEN ASK: Exactly how many months old was (NAME) when (he/she) died?</v>
          </cell>
        </row>
        <row r="58">
          <cell r="A58">
            <v>229</v>
          </cell>
          <cell r="B58" t="str">
            <v>Have you had any pregnancies that ended since the last pregnancy mentioned?</v>
          </cell>
        </row>
        <row r="59">
          <cell r="A59">
            <v>232</v>
          </cell>
          <cell r="B59" t="str">
            <v>Are you pregnant now?</v>
          </cell>
        </row>
        <row r="60">
          <cell r="A60">
            <v>233</v>
          </cell>
          <cell r="B60" t="str">
            <v>How many weeks or months pregnant are you?</v>
          </cell>
        </row>
        <row r="61">
          <cell r="A61">
            <v>234</v>
          </cell>
          <cell r="B61" t="str">
            <v>When you got pregnant, did you want to get pregnant at that time?</v>
          </cell>
        </row>
        <row r="62">
          <cell r="A62" t="str">
            <v>235a)</v>
          </cell>
          <cell r="B62" t="str">
            <v>Did you want to have a baby later on or did you not want any more children?</v>
          </cell>
        </row>
        <row r="63">
          <cell r="A63" t="str">
            <v>235b)</v>
          </cell>
          <cell r="B63" t="str">
            <v>Did you want to have a baby later on or did you not want any children?</v>
          </cell>
        </row>
        <row r="64">
          <cell r="A64">
            <v>236</v>
          </cell>
          <cell r="B64" t="str">
            <v>When did your last menstrual period start?</v>
          </cell>
        </row>
        <row r="65">
          <cell r="A65">
            <v>238</v>
          </cell>
          <cell r="B65" t="str">
            <v>During your last menstrual period, what did you use to collect or absorb your menstrual blood?
Anything else?</v>
          </cell>
        </row>
        <row r="66">
          <cell r="A66">
            <v>239</v>
          </cell>
          <cell r="B66" t="str">
            <v>During your last menstrual period, were you able to wash and change in privacy while at home?</v>
          </cell>
        </row>
        <row r="67">
          <cell r="A67">
            <v>240</v>
          </cell>
          <cell r="B67" t="str">
            <v>How old were you when you had your first menstrual period?</v>
          </cell>
        </row>
        <row r="68">
          <cell r="A68">
            <v>241</v>
          </cell>
          <cell r="B68" t="str">
            <v>From one menstrual period to the next, are there certain days when a woman is more likely to become pregnant?</v>
          </cell>
        </row>
        <row r="69">
          <cell r="A69">
            <v>242</v>
          </cell>
          <cell r="B69" t="str">
            <v>Is this time just before her period begins, during her period, right after her period has ended, or halfway between two periods?</v>
          </cell>
        </row>
        <row r="70">
          <cell r="A70">
            <v>243</v>
          </cell>
          <cell r="B70" t="str">
            <v>After the birth of a child, can a woman become pregnant before her menstrual period has returned?</v>
          </cell>
        </row>
        <row r="71">
          <cell r="A71">
            <v>301</v>
          </cell>
          <cell r="B71" t="str">
            <v>Now I would like to talk about family planning - the various ways or methods that a couple can use to delay or avoid a pregnancy. Have you ever heard of (METHOD)?</v>
          </cell>
        </row>
        <row r="72">
          <cell r="A72" t="str">
            <v>301-01</v>
          </cell>
          <cell r="B72" t="str">
            <v>Female Sterilization.
PROBE: Women can have an operation to avoid having any more children.</v>
          </cell>
        </row>
        <row r="73">
          <cell r="A73" t="str">
            <v>301-02</v>
          </cell>
          <cell r="B73" t="str">
            <v>Male Sterilization.
PROBE: Men can have an operation to avoid having any more children.</v>
          </cell>
        </row>
        <row r="74">
          <cell r="A74" t="str">
            <v>301-03</v>
          </cell>
          <cell r="B74" t="str">
            <v>IUD.
PROBE: Women can have a loop or coil placed inside them by a doctor or a nurse which can prevent pregnancy for one or more years.</v>
          </cell>
        </row>
        <row r="75">
          <cell r="A75" t="str">
            <v>301-04</v>
          </cell>
          <cell r="B75" t="str">
            <v>Injectables.
PROBE: Women can have an injection by a health provider that stops them from becoming pregnant for one or more months.</v>
          </cell>
        </row>
        <row r="76">
          <cell r="A76" t="str">
            <v>301-05</v>
          </cell>
          <cell r="B76" t="str">
            <v>Implants.
PROBE: Women can have one or more small rods placed in their upper arm by a doctor or nurse which can prevent pregnancy for one or more years.</v>
          </cell>
        </row>
        <row r="77">
          <cell r="A77" t="str">
            <v>301-06</v>
          </cell>
          <cell r="B77" t="str">
            <v xml:space="preserve">Pill.
PROBE: Women can take a pill every day to avoid becoming pregnant. </v>
          </cell>
        </row>
        <row r="78">
          <cell r="A78" t="str">
            <v>301-07</v>
          </cell>
          <cell r="B78" t="str">
            <v>Condom.
PROBE: Men can put a rubber sheath on their penis before sexual intercourse.</v>
          </cell>
        </row>
        <row r="79">
          <cell r="A79" t="str">
            <v>301-08</v>
          </cell>
          <cell r="B79" t="str">
            <v>Female Condom.
PROBE: Women can place a sheath in their vagina before sexual intercourse.</v>
          </cell>
        </row>
        <row r="80">
          <cell r="A80" t="str">
            <v>301-09</v>
          </cell>
          <cell r="B80" t="str">
            <v>Emergency Contraception.
PROBE: As an emergency measure, within 3 days after they have unprotected sexual intercourse, women can take special pills to prevent pregnancy.</v>
          </cell>
        </row>
        <row r="81">
          <cell r="A81" t="str">
            <v>301-10</v>
          </cell>
          <cell r="B81" t="str">
            <v>Standard Days Method.
PROBE: A woman uses a string of colored beads to know the days she can get pregnant. On the days she can get pregnant, she uses a condom or does not have sexual intercourse.</v>
          </cell>
        </row>
        <row r="82">
          <cell r="A82" t="str">
            <v>301-11</v>
          </cell>
          <cell r="B82" t="str">
            <v>Lactational Amenorrhea Method (LAM).
PROBE: Up to 6 months after childbirth, before the menstrual period has returned, women use a method requiring frequent breastfeeding day and night.</v>
          </cell>
        </row>
        <row r="83">
          <cell r="A83" t="str">
            <v>301-12</v>
          </cell>
          <cell r="B83" t="str">
            <v>Rhythm Method.
PROBE: To avoid pregnancy, women do not have sexual intercourse on the days of the month they think they can get pregnant.</v>
          </cell>
        </row>
        <row r="84">
          <cell r="A84" t="str">
            <v>301-13</v>
          </cell>
          <cell r="B84" t="str">
            <v>Withdrawal.
PROBE: Men can be careful and pull out before climax.</v>
          </cell>
        </row>
        <row r="85">
          <cell r="A85" t="str">
            <v>301-14</v>
          </cell>
          <cell r="B85" t="str">
            <v>Have you heard of any other ways or methods that women or men can use to avoid pregnancy?</v>
          </cell>
        </row>
        <row r="86">
          <cell r="A86">
            <v>303</v>
          </cell>
          <cell r="B86" t="str">
            <v>Are you or your partner currently doing something or using any method to delay or avoid getting pregnant?</v>
          </cell>
        </row>
        <row r="87">
          <cell r="A87">
            <v>304</v>
          </cell>
          <cell r="B87" t="str">
            <v>Are you or your partner sterilized?
PROBE: Who is sterilized, you or your partner?</v>
          </cell>
        </row>
        <row r="88">
          <cell r="A88">
            <v>306</v>
          </cell>
          <cell r="B88" t="str">
            <v>Just to check, are you or your partner doing any of the following to avoid pregnancy: deliberately avoiding sex on certain days, using a condom, using withdrawal or using emergency contraception?</v>
          </cell>
        </row>
        <row r="89">
          <cell r="A89">
            <v>307</v>
          </cell>
          <cell r="B89" t="str">
            <v>Which method are you using?</v>
          </cell>
        </row>
        <row r="90">
          <cell r="A90">
            <v>308</v>
          </cell>
          <cell r="B90" t="str">
            <v>Now I'm going to show you two pictures. Please point to the picture that best matches what was used the last time you received your injectable.</v>
          </cell>
        </row>
        <row r="91">
          <cell r="A91">
            <v>309</v>
          </cell>
          <cell r="B91" t="str">
            <v>The last time you received your injectable, did you inject DMPA-SC/Sayana Press yourself or did a health care provider do it for you?</v>
          </cell>
        </row>
        <row r="92">
          <cell r="A92">
            <v>310</v>
          </cell>
          <cell r="B92" t="str">
            <v>What is the brand name of the pills you are using?</v>
          </cell>
        </row>
        <row r="93">
          <cell r="A93">
            <v>311</v>
          </cell>
          <cell r="B93" t="str">
            <v>What is the brand name of the condoms you are using?</v>
          </cell>
        </row>
        <row r="94">
          <cell r="A94">
            <v>312</v>
          </cell>
          <cell r="B94" t="str">
            <v>In what facility did the sterilization take place?</v>
          </cell>
        </row>
        <row r="95">
          <cell r="A95">
            <v>313</v>
          </cell>
          <cell r="B95" t="str">
            <v>In what month and year was the sterilization performed?</v>
          </cell>
        </row>
        <row r="96">
          <cell r="A96">
            <v>314</v>
          </cell>
          <cell r="B96" t="str">
            <v>Since what month and year have you been using (CURRENT METHOD) without stopping?
PROBE: For how long have you been using (CURRENT METHOD) now without stopping?</v>
          </cell>
        </row>
        <row r="97">
          <cell r="A97">
            <v>317</v>
          </cell>
          <cell r="B97" t="str">
            <v>I would like to ask you some questions about the times you or your partner may have used a method to avoid getting pregnant during the last few years.</v>
          </cell>
        </row>
        <row r="98">
          <cell r="A98" t="str">
            <v>317a)</v>
          </cell>
          <cell r="B98" t="str">
            <v xml:space="preserve">When was the last time you used a method? Which method was that? </v>
          </cell>
        </row>
        <row r="99">
          <cell r="A99" t="str">
            <v>317b)</v>
          </cell>
          <cell r="B99" t="str">
            <v>When did you start using that method? How long after the birth of (NAME)?</v>
          </cell>
        </row>
        <row r="100">
          <cell r="A100" t="str">
            <v>317c)</v>
          </cell>
          <cell r="B100" t="str">
            <v>How long did you use the method then?</v>
          </cell>
        </row>
        <row r="101">
          <cell r="A101" t="str">
            <v>317d)</v>
          </cell>
          <cell r="B101" t="str">
            <v>Why did you stop using the (METHOD)? Did you become pregnant while using (METHOD), or did you stop to get pregnant, or did you stop for some other reason?</v>
          </cell>
        </row>
        <row r="102">
          <cell r="A102" t="str">
            <v>317e)</v>
          </cell>
          <cell r="B102" t="str">
            <v>IF DELIBERATELY STOPPED TO BECOME PREGNANT, ASK: How many months did it take you to get pregnant after you stopped using (METHOD)? AND ENTER ‘0’ IN EACH SUCH MONTH IN COLUMN 1.</v>
          </cell>
        </row>
        <row r="103">
          <cell r="A103" t="str">
            <v>317B</v>
          </cell>
          <cell r="B103" t="str">
            <v>Between (EVENT) in (MONTH/YEAR) and (EVENT) in (MONTH/YEAR), did you or your partner use any method of contraception?</v>
          </cell>
        </row>
        <row r="104">
          <cell r="A104" t="str">
            <v>317C</v>
          </cell>
          <cell r="B104" t="str">
            <v>Which method was that?</v>
          </cell>
        </row>
        <row r="105">
          <cell r="A105" t="str">
            <v>317D</v>
          </cell>
          <cell r="B105" t="str">
            <v>How many months after (EVENT) in (MONTH/YEAR) did you start to use (METHOD)?</v>
          </cell>
        </row>
        <row r="106">
          <cell r="A106" t="str">
            <v>317F</v>
          </cell>
          <cell r="B106" t="str">
            <v>For how many months did you use (METHOD)?</v>
          </cell>
        </row>
        <row r="107">
          <cell r="A107" t="str">
            <v>317H</v>
          </cell>
          <cell r="B107" t="str">
            <v>Why did you stop using (METHOD)?</v>
          </cell>
        </row>
        <row r="108">
          <cell r="A108">
            <v>318</v>
          </cell>
          <cell r="B108" t="str">
            <v>Have you used emergency contraception in the last 12 months? That is, have you taken special pills within 3 days after having unprotected sexual intercourse to prevent pregnancy?</v>
          </cell>
        </row>
        <row r="109">
          <cell r="A109">
            <v>320</v>
          </cell>
          <cell r="B109" t="str">
            <v>Have you ever used anything or tried in any way to delay or avoid getting pregnant?</v>
          </cell>
        </row>
        <row r="110">
          <cell r="A110">
            <v>322</v>
          </cell>
          <cell r="B110" t="str">
            <v>You first started using (CURRENT METHOD) in (DATE FROM 314). Where did you get it at that time?</v>
          </cell>
        </row>
        <row r="111">
          <cell r="A111">
            <v>323</v>
          </cell>
          <cell r="B111" t="str">
            <v>At  that time, were you told about side effects or problems you might have with the method?</v>
          </cell>
        </row>
        <row r="112">
          <cell r="A112">
            <v>324</v>
          </cell>
          <cell r="B112" t="str">
            <v>When you got sterilized, were you told about side effects or problems you might have with the method?</v>
          </cell>
        </row>
        <row r="113">
          <cell r="A113">
            <v>325</v>
          </cell>
          <cell r="B113" t="str">
            <v>Were you told what to do if you experienced side effects or problems?</v>
          </cell>
        </row>
        <row r="114">
          <cell r="A114">
            <v>326</v>
          </cell>
          <cell r="B114" t="str">
            <v>At that time, were you told about other methods of family planning that you could use?</v>
          </cell>
        </row>
        <row r="115">
          <cell r="A115">
            <v>328</v>
          </cell>
          <cell r="B115" t="str">
            <v>At that time, were you told that you could switch to another method if you wanted to or needed to?</v>
          </cell>
        </row>
        <row r="116">
          <cell r="A116">
            <v>330</v>
          </cell>
          <cell r="B116" t="str">
            <v>Where did you obtain (CURRENT METHOD) the last time?</v>
          </cell>
        </row>
        <row r="117">
          <cell r="A117">
            <v>331</v>
          </cell>
          <cell r="B117" t="str">
            <v>Do you know of a place where you can obtain a method of family planning?</v>
          </cell>
        </row>
        <row r="118">
          <cell r="A118">
            <v>332</v>
          </cell>
          <cell r="B118" t="str">
            <v>In the last 12 months, were you visited by a fieldworker?</v>
          </cell>
        </row>
        <row r="119">
          <cell r="A119">
            <v>333</v>
          </cell>
          <cell r="B119" t="str">
            <v>Did the fieldworker talk to you about family planning?</v>
          </cell>
        </row>
        <row r="120">
          <cell r="A120" t="str">
            <v>334a)</v>
          </cell>
          <cell r="B120" t="str">
            <v>In the last 12 months, have you visited a health facility for care for yourself or your children?</v>
          </cell>
        </row>
        <row r="121">
          <cell r="A121" t="str">
            <v>334b)</v>
          </cell>
          <cell r="B121" t="str">
            <v>In the last 12 months, have you visited a health facility for care for yourself?</v>
          </cell>
        </row>
        <row r="122">
          <cell r="A122">
            <v>335</v>
          </cell>
          <cell r="B122" t="str">
            <v>Did any staff member at the health facility speak to you about family planning methods?</v>
          </cell>
        </row>
        <row r="123">
          <cell r="A123">
            <v>403</v>
          </cell>
          <cell r="B123" t="str">
            <v>Now I would like to ask some questions about your pregnancies in the last 3 years. (We will talk about each separately, starting with the last one you had.)</v>
          </cell>
        </row>
        <row r="124">
          <cell r="A124" t="str">
            <v>408a)</v>
          </cell>
          <cell r="B124" t="str">
            <v>When you got pregnant with (NAME), did you want to get pregnant at that time?</v>
          </cell>
        </row>
        <row r="125">
          <cell r="A125" t="str">
            <v>408b)</v>
          </cell>
          <cell r="B125" t="str">
            <v>When you got pregnant with the pregnancy that ended in (DATE FROM 406), did you want to get pregnant at that time?</v>
          </cell>
        </row>
        <row r="126">
          <cell r="A126">
            <v>409</v>
          </cell>
          <cell r="B126" t="str">
            <v>Did you want to have a baby later on, or not at all?</v>
          </cell>
        </row>
        <row r="127">
          <cell r="A127">
            <v>410</v>
          </cell>
          <cell r="B127" t="str">
            <v>How much longer did you want to wait?</v>
          </cell>
        </row>
        <row r="128">
          <cell r="A128">
            <v>412</v>
          </cell>
          <cell r="B128" t="str">
            <v>Did you see anyone for antenatal care for this pregnancy?</v>
          </cell>
        </row>
        <row r="129">
          <cell r="A129">
            <v>414</v>
          </cell>
          <cell r="B129" t="str">
            <v>Whom did you see?
Anyone else?</v>
          </cell>
        </row>
        <row r="130">
          <cell r="A130">
            <v>415</v>
          </cell>
          <cell r="B130" t="str">
            <v>Where did you receive antenatal care for this pregnancy?
Anywhere else?</v>
          </cell>
        </row>
        <row r="131">
          <cell r="A131">
            <v>416</v>
          </cell>
          <cell r="B131" t="str">
            <v>How many weeks or months pregnant were you when you first received antenatal care for this pregnancy?</v>
          </cell>
        </row>
        <row r="132">
          <cell r="A132">
            <v>417</v>
          </cell>
          <cell r="B132" t="str">
            <v>How many times did you receive antenatal care during this pregnancy?</v>
          </cell>
        </row>
        <row r="133">
          <cell r="A133">
            <v>418</v>
          </cell>
          <cell r="B133" t="str">
            <v>As part of your antenatal care during this pregnancy, did a healthcare provider do any of the following at least once:</v>
          </cell>
        </row>
        <row r="134">
          <cell r="A134" t="str">
            <v>418a)</v>
          </cell>
          <cell r="B134" t="str">
            <v>Measure your blood pressure?</v>
          </cell>
        </row>
        <row r="135">
          <cell r="A135" t="str">
            <v>418b)</v>
          </cell>
          <cell r="B135" t="str">
            <v>Take a urine sample?</v>
          </cell>
        </row>
        <row r="136">
          <cell r="A136" t="str">
            <v>418c)</v>
          </cell>
          <cell r="B136" t="str">
            <v>Take a blood sample?</v>
          </cell>
        </row>
        <row r="137">
          <cell r="A137" t="str">
            <v>418d)</v>
          </cell>
          <cell r="B137" t="str">
            <v>Listen to the baby's heartbeat?</v>
          </cell>
        </row>
        <row r="138">
          <cell r="A138" t="str">
            <v>418e)</v>
          </cell>
          <cell r="B138" t="str">
            <v>Talk with you about which foods you should eat?</v>
          </cell>
        </row>
        <row r="139">
          <cell r="A139" t="str">
            <v>418f)</v>
          </cell>
          <cell r="B139" t="str">
            <v>Talk with you about breastfeeding?</v>
          </cell>
        </row>
        <row r="140">
          <cell r="A140" t="str">
            <v>418g)</v>
          </cell>
          <cell r="B140" t="str">
            <v>Ask you if you had vaginal bleeding?</v>
          </cell>
        </row>
        <row r="141">
          <cell r="A141">
            <v>420</v>
          </cell>
          <cell r="B141" t="str">
            <v>During this pregnancy, were you given an injection in the arm to prevent the baby from getting tetanus after birth?</v>
          </cell>
        </row>
        <row r="142">
          <cell r="A142">
            <v>421</v>
          </cell>
          <cell r="B142" t="str">
            <v>During this pregnancy, how many times did you get a tetanus injection?</v>
          </cell>
        </row>
        <row r="143">
          <cell r="A143">
            <v>423</v>
          </cell>
          <cell r="B143" t="str">
            <v>At any time before this pregnancy, did you receive any tetanus injections?</v>
          </cell>
        </row>
        <row r="144">
          <cell r="A144">
            <v>424</v>
          </cell>
          <cell r="B144" t="str">
            <v xml:space="preserve">Before this pregnancy, how many times did you receive a tetanus injection? </v>
          </cell>
        </row>
        <row r="145">
          <cell r="A145" t="str">
            <v>425a)</v>
          </cell>
          <cell r="B145" t="str">
            <v>How many years ago did you receive that tetanus injection?</v>
          </cell>
        </row>
        <row r="146">
          <cell r="A146" t="str">
            <v>425b)</v>
          </cell>
          <cell r="B146" t="str">
            <v>How many years ago did you receive the last tetanus injection prior to this pregnancy?</v>
          </cell>
        </row>
        <row r="147">
          <cell r="A147">
            <v>426</v>
          </cell>
          <cell r="B147" t="str">
            <v>During this pregnancy, were you given or did you buy any iron tablets or iron syrup?</v>
          </cell>
        </row>
        <row r="148">
          <cell r="A148">
            <v>427</v>
          </cell>
          <cell r="B148" t="str">
            <v>Where did you get the iron tablets or syrup?
Anywhere else?</v>
          </cell>
        </row>
        <row r="149">
          <cell r="A149">
            <v>428</v>
          </cell>
          <cell r="B149" t="str">
            <v>During the whole pregnancy, for how many days did you take the iron tablets or syrup?</v>
          </cell>
        </row>
        <row r="150">
          <cell r="A150">
            <v>429</v>
          </cell>
          <cell r="B150" t="str">
            <v>During this pregnancy, did you take any medicine for intestinal worms?</v>
          </cell>
        </row>
        <row r="151">
          <cell r="A151">
            <v>430</v>
          </cell>
          <cell r="B151" t="str">
            <v>During this pregnancy, did you receive food or cash assistance through the [INSERT NAME OF  PROGRAM FOR CASH OR FOOD ASSISTANCE FOR PREGNANT WOMEN] program?</v>
          </cell>
        </row>
        <row r="152">
          <cell r="A152">
            <v>431</v>
          </cell>
          <cell r="B152" t="str">
            <v>During this pregnancy, did you take SP/Fansidar to keep you from getting malaria?</v>
          </cell>
        </row>
        <row r="153">
          <cell r="A153">
            <v>432</v>
          </cell>
          <cell r="B153" t="str">
            <v xml:space="preserve">How many times did you take SP/Fansidar during this pregnancy? </v>
          </cell>
        </row>
        <row r="154">
          <cell r="A154">
            <v>433</v>
          </cell>
          <cell r="B154" t="str">
            <v>Did you get the SP/Fansidar during any antenatal care visit, during another visit to a health facility or from another source?</v>
          </cell>
        </row>
        <row r="155">
          <cell r="A155" t="str">
            <v>434a)</v>
          </cell>
          <cell r="B155" t="str">
            <v>Who assisted with the delivery of (NAME)?
Anyone else?</v>
          </cell>
        </row>
        <row r="156">
          <cell r="A156" t="str">
            <v>434b)</v>
          </cell>
          <cell r="B156" t="str">
            <v>Who assisted with the delivery of the stillbirth you had in (DATE FROM 406)?
Anyone else?</v>
          </cell>
        </row>
        <row r="157">
          <cell r="A157" t="str">
            <v>435a)</v>
          </cell>
          <cell r="B157" t="str">
            <v>Where did you give birth to (NAME)?</v>
          </cell>
        </row>
        <row r="158">
          <cell r="A158" t="str">
            <v>435b)</v>
          </cell>
          <cell r="B158" t="str">
            <v>Where did you deliver this stillbirth?</v>
          </cell>
        </row>
        <row r="159">
          <cell r="A159" t="str">
            <v>436a)</v>
          </cell>
          <cell r="B159" t="str">
            <v>Was (NAME) delivered by caesarean, that is, did they cut your belly open to take the baby out?</v>
          </cell>
        </row>
        <row r="160">
          <cell r="A160" t="str">
            <v>436b)</v>
          </cell>
          <cell r="B160" t="str">
            <v>Was this stillbirth delivered by caesarean, that is, did they cut your belly open to take the baby out?</v>
          </cell>
        </row>
        <row r="161">
          <cell r="A161">
            <v>438</v>
          </cell>
          <cell r="B161" t="str">
            <v>After the birth, was (NAME) put on your chest?</v>
          </cell>
        </row>
        <row r="162">
          <cell r="A162">
            <v>439</v>
          </cell>
          <cell r="B162" t="str">
            <v>Was (NAME)'s bare skin touching your bare skin?</v>
          </cell>
        </row>
        <row r="163">
          <cell r="A163">
            <v>440</v>
          </cell>
          <cell r="B163" t="str">
            <v>How long after birth was (NAME) put on the bare skin of your chest?</v>
          </cell>
        </row>
        <row r="164">
          <cell r="A164">
            <v>441</v>
          </cell>
          <cell r="B164" t="str">
            <v>When (NAME) was born, was (NAME) very large, larger than average, average, smaller than average, or very small?</v>
          </cell>
        </row>
        <row r="165">
          <cell r="A165">
            <v>442</v>
          </cell>
          <cell r="B165" t="str">
            <v>Was (NAME) weighed at birth?</v>
          </cell>
        </row>
        <row r="166">
          <cell r="A166">
            <v>443</v>
          </cell>
          <cell r="B166" t="str">
            <v>How much did (NAME) weigh?</v>
          </cell>
        </row>
        <row r="167">
          <cell r="A167">
            <v>446</v>
          </cell>
          <cell r="B167" t="str">
            <v>Did the doctors, nurses, or other staff at the facility treat you with respect all of the time, some of the time, or not at all?</v>
          </cell>
        </row>
        <row r="168">
          <cell r="A168" t="str">
            <v>447a)</v>
          </cell>
          <cell r="B168" t="str">
            <v>How long after (NAME) was delivered did you stay in (FACILITY IN 435)?</v>
          </cell>
        </row>
        <row r="169">
          <cell r="A169" t="str">
            <v>447b)</v>
          </cell>
          <cell r="B169" t="str">
            <v>For the stillbirth you had in (DATE FROM 406), how long after the baby was born did you stay in (FACILITY IN 435)?</v>
          </cell>
        </row>
        <row r="170">
          <cell r="A170">
            <v>448</v>
          </cell>
          <cell r="B170" t="str">
            <v>I would like to talk to you about checks on your health after delivery, for example, someone asking you questions about your health or examining you. 
Before you left the facility, did anyone check on your health?</v>
          </cell>
        </row>
        <row r="171">
          <cell r="A171">
            <v>449</v>
          </cell>
          <cell r="B171" t="str">
            <v>How long after delivery did the first check take place?</v>
          </cell>
        </row>
        <row r="172">
          <cell r="A172">
            <v>450</v>
          </cell>
          <cell r="B172" t="str">
            <v>Who checked on your health at that time?</v>
          </cell>
        </row>
        <row r="173">
          <cell r="A173">
            <v>452</v>
          </cell>
          <cell r="B173" t="str">
            <v>Now I would like to talk to you about checks on (NAME'S) health -- for example, someone examining (NAME), checking the cord, or talking to you about how to care for (NAME). 
Before (NAME) left the facility, did anyone check on (NAME'S) health?</v>
          </cell>
        </row>
        <row r="174">
          <cell r="A174">
            <v>453</v>
          </cell>
          <cell r="B174" t="str">
            <v>How long after delivery was (NAME)’s health first checked?</v>
          </cell>
        </row>
        <row r="175">
          <cell r="A175">
            <v>454</v>
          </cell>
          <cell r="B175" t="str">
            <v>Who checked on (NAME)’s health at that time?</v>
          </cell>
        </row>
        <row r="176">
          <cell r="A176">
            <v>455</v>
          </cell>
          <cell r="B176" t="str">
            <v>Now I would like to talk to you about what happened after you left the facility. Did anyone check on your health after you left the facility?</v>
          </cell>
        </row>
        <row r="177">
          <cell r="A177">
            <v>456</v>
          </cell>
          <cell r="B177" t="str">
            <v>How long after delivery did that check take place?</v>
          </cell>
        </row>
        <row r="178">
          <cell r="A178">
            <v>457</v>
          </cell>
          <cell r="B178" t="str">
            <v>Who checked on your health at that time?</v>
          </cell>
        </row>
        <row r="179">
          <cell r="A179">
            <v>458</v>
          </cell>
          <cell r="B179" t="str">
            <v>Where did the check take place?</v>
          </cell>
        </row>
        <row r="180">
          <cell r="A180">
            <v>460</v>
          </cell>
          <cell r="B180" t="str">
            <v>After (NAME) left (FACILITY IN 435) did any health care provider or a traditional birth attendant check on (NAME)’s health?</v>
          </cell>
        </row>
        <row r="181">
          <cell r="A181">
            <v>461</v>
          </cell>
          <cell r="B181" t="str">
            <v>How long after the birth of (NAME) did that check take place?</v>
          </cell>
        </row>
        <row r="182">
          <cell r="A182">
            <v>462</v>
          </cell>
          <cell r="B182" t="str">
            <v>Who checked on (NAME)’s health at that time?</v>
          </cell>
        </row>
        <row r="183">
          <cell r="A183">
            <v>463</v>
          </cell>
          <cell r="B183" t="str">
            <v>Where did this check of (NAME) take place?</v>
          </cell>
        </row>
        <row r="184">
          <cell r="A184" t="str">
            <v>464a)</v>
          </cell>
          <cell r="B184" t="str">
            <v>I would like to talk to you about checks on your health after delivery, for example, someone asking you questions about your health or examining you. Did anyone check on your health after you gave birth to (NAME)?</v>
          </cell>
        </row>
        <row r="185">
          <cell r="A185" t="str">
            <v>464b)</v>
          </cell>
          <cell r="B185" t="str">
            <v>I would like to talk to you about checks on your health after delivery, for example, someone asking you questions about your health or examining you. Did anyone check on your health after you delivered the stillbirth you had in (DATE FROM 406)?</v>
          </cell>
        </row>
        <row r="186">
          <cell r="A186">
            <v>465</v>
          </cell>
          <cell r="B186" t="str">
            <v>How long after delivery did the first check take place?</v>
          </cell>
        </row>
        <row r="187">
          <cell r="A187">
            <v>466</v>
          </cell>
          <cell r="B187" t="str">
            <v>Who checked on your health at that time?</v>
          </cell>
        </row>
        <row r="188">
          <cell r="A188">
            <v>467</v>
          </cell>
          <cell r="B188" t="str">
            <v>Where did this first check take place?</v>
          </cell>
        </row>
        <row r="189">
          <cell r="A189">
            <v>469</v>
          </cell>
          <cell r="B189" t="str">
            <v>I would like to talk to you about checks on (NAME's) health -- for example, someone examining (NAME), checking the cord, or talking to you about how to care for (NAME).
After (NAME) was born, did any health care provider or a traditional birth attendant check on (NAME's) health?</v>
          </cell>
        </row>
        <row r="190">
          <cell r="A190">
            <v>470</v>
          </cell>
          <cell r="B190" t="str">
            <v>How long after the birth of (NAME) did that check take place?</v>
          </cell>
        </row>
        <row r="191">
          <cell r="A191">
            <v>471</v>
          </cell>
          <cell r="B191" t="str">
            <v>Who checked on (NAME)'s health at that time?</v>
          </cell>
        </row>
        <row r="192">
          <cell r="A192">
            <v>472</v>
          </cell>
          <cell r="B192" t="str">
            <v>Where did this first check of (NAME) take place?</v>
          </cell>
        </row>
        <row r="193">
          <cell r="A193">
            <v>473</v>
          </cell>
          <cell r="B193" t="str">
            <v>During the first 2 days after (NAME)’s birth, did any health care provider do the following:</v>
          </cell>
        </row>
        <row r="194">
          <cell r="A194" t="str">
            <v>473a)</v>
          </cell>
          <cell r="B194" t="str">
            <v>Examine the cord?</v>
          </cell>
        </row>
        <row r="195">
          <cell r="A195" t="str">
            <v>473b)</v>
          </cell>
          <cell r="B195" t="str">
            <v>Measure (NAME)’s temperature?</v>
          </cell>
        </row>
        <row r="196">
          <cell r="A196" t="str">
            <v>473c)</v>
          </cell>
          <cell r="B196" t="str">
            <v>Tell you how to recognize if your baby needs immediate medical attention?</v>
          </cell>
        </row>
        <row r="197">
          <cell r="A197" t="str">
            <v>473d)</v>
          </cell>
          <cell r="B197" t="str">
            <v>Talk with you about breastfeeding?</v>
          </cell>
        </row>
        <row r="198">
          <cell r="A198" t="str">
            <v>473e)</v>
          </cell>
          <cell r="B198" t="str">
            <v>Observe (NAME) breastfeeding?</v>
          </cell>
        </row>
        <row r="199">
          <cell r="A199">
            <v>474</v>
          </cell>
          <cell r="B199" t="str">
            <v>During the first 2 days after the birth, did any healthcare provider do the following to you:</v>
          </cell>
        </row>
        <row r="200">
          <cell r="A200" t="str">
            <v>474a)</v>
          </cell>
          <cell r="B200" t="str">
            <v>Measure your blood pressure?</v>
          </cell>
        </row>
        <row r="201">
          <cell r="A201" t="str">
            <v>474b)</v>
          </cell>
          <cell r="B201" t="str">
            <v>Discuss your vaginal bleeding with you?</v>
          </cell>
        </row>
        <row r="202">
          <cell r="A202" t="str">
            <v>474c)</v>
          </cell>
          <cell r="B202" t="str">
            <v>Discuss family planning with you?</v>
          </cell>
        </row>
        <row r="203">
          <cell r="A203" t="str">
            <v>476a)</v>
          </cell>
          <cell r="B203" t="str">
            <v>Has your menstrual period returned since the birth of (NAME)?</v>
          </cell>
        </row>
        <row r="204">
          <cell r="A204" t="str">
            <v>476b)</v>
          </cell>
          <cell r="B204" t="str">
            <v>Has your menstrual period returned since the pregnancy that ended in (DATE FROM 406)?</v>
          </cell>
        </row>
        <row r="205">
          <cell r="A205" t="str">
            <v>478a)</v>
          </cell>
          <cell r="B205" t="str">
            <v>Have you had sexual intercourse since the birth of (NAME)?</v>
          </cell>
        </row>
        <row r="206">
          <cell r="A206" t="str">
            <v>478b)</v>
          </cell>
          <cell r="B206" t="str">
            <v>Have you had sexual intercourse since the pregnancy that ended in (DATE FROM 406)?</v>
          </cell>
        </row>
        <row r="207">
          <cell r="A207">
            <v>480</v>
          </cell>
          <cell r="B207" t="str">
            <v>Did you ever breastfeed (NAME)?</v>
          </cell>
        </row>
        <row r="208">
          <cell r="A208">
            <v>482</v>
          </cell>
          <cell r="B208" t="str">
            <v>How long after birth did you first put (NAME) to the breast?</v>
          </cell>
        </row>
        <row r="209">
          <cell r="A209">
            <v>483</v>
          </cell>
          <cell r="B209" t="str">
            <v>In the first 2 days after delivery, was (NAME) given anything other than breast milk to eat or drink – anything at all like water, infant formula, or [INSERT COMMON DRINKS AND FOODS THAT MAY BE GIVEN TO NEWBORN INFANTS]?</v>
          </cell>
        </row>
        <row r="210">
          <cell r="A210">
            <v>485</v>
          </cell>
          <cell r="B210" t="str">
            <v>Are you still breastfeeding (NAME)?</v>
          </cell>
        </row>
        <row r="211">
          <cell r="A211">
            <v>486</v>
          </cell>
          <cell r="B211" t="str">
            <v>Did (NAME) drink anything from a bottle with a nipple yesterday during the day or at night?</v>
          </cell>
        </row>
        <row r="212">
          <cell r="A212">
            <v>502</v>
          </cell>
          <cell r="B212" t="str">
            <v>Now I would like to ask some questions about vaccinations received by your children born in the last 3 years. (We will talk about each separately, starting with the youngest.)</v>
          </cell>
        </row>
        <row r="213">
          <cell r="A213">
            <v>504</v>
          </cell>
          <cell r="B213" t="str">
            <v>Do you have a card or other document where (NAME)'s vaccinations are written down?</v>
          </cell>
        </row>
        <row r="214">
          <cell r="A214">
            <v>505</v>
          </cell>
          <cell r="B214" t="str">
            <v>Did you ever have a vaccination card for (NAME)?</v>
          </cell>
        </row>
        <row r="215">
          <cell r="A215">
            <v>507</v>
          </cell>
          <cell r="B215" t="str">
            <v>May I see the card or other document where (NAME)'s vaccinations are written down?</v>
          </cell>
        </row>
        <row r="216">
          <cell r="A216">
            <v>512</v>
          </cell>
          <cell r="B216" t="str">
            <v>In addition to what is recorded on (this document/these documents), did (NAME) receive any other vaccinations, including vaccinations received in campaigns or immunization days or child health days?</v>
          </cell>
        </row>
        <row r="217">
          <cell r="A217">
            <v>513</v>
          </cell>
          <cell r="B217" t="str">
            <v>Did (NAME) ever receive any vaccinations to prevent (NAME) from getting diseases, including vaccinations received in campaigns or immunization days or child health days?</v>
          </cell>
        </row>
        <row r="218">
          <cell r="A218">
            <v>514</v>
          </cell>
          <cell r="B218" t="str">
            <v>Has (NAME) ever received a BCG vaccination against tuberculosis, that is, an injection in the arm or shoulder that usually causes a scar?</v>
          </cell>
        </row>
        <row r="219">
          <cell r="A219">
            <v>515</v>
          </cell>
          <cell r="B219" t="str">
            <v>At or soon after birth, did (NAME) receive a Hepatitis B vaccination, that is, an injection in the thigh to prevent Hepatitis B?</v>
          </cell>
        </row>
        <row r="220">
          <cell r="A220">
            <v>516</v>
          </cell>
          <cell r="B220" t="str">
            <v xml:space="preserve">Did (NAME) receive it within 24 hours of birth? </v>
          </cell>
        </row>
        <row r="221">
          <cell r="A221">
            <v>517</v>
          </cell>
          <cell r="B221" t="str">
            <v>Has (NAME) ever received oral polio vaccine, that is, about two drops in the mouth to prevent polio?</v>
          </cell>
        </row>
        <row r="222">
          <cell r="A222">
            <v>518</v>
          </cell>
          <cell r="B222" t="str">
            <v>Did (NAME) receive the first oral polio vaccine in the first 2 weeks after birth or later?</v>
          </cell>
        </row>
        <row r="223">
          <cell r="A223">
            <v>519</v>
          </cell>
          <cell r="B223" t="str">
            <v>How many times did (NAME) receive the oral polio vaccine?</v>
          </cell>
        </row>
        <row r="224">
          <cell r="A224">
            <v>520</v>
          </cell>
          <cell r="B224" t="str">
            <v>The last time (NAME) received the polio drops, did (NAME) also get an IPV injection in the arm to protect against polio?</v>
          </cell>
        </row>
        <row r="225">
          <cell r="A225">
            <v>521</v>
          </cell>
          <cell r="B225" t="str">
            <v>Has (NAME) ever received a pentavalent vaccination, that is, an injection given in the thigh sometimes at the same time as polio drops?</v>
          </cell>
        </row>
        <row r="226">
          <cell r="A226">
            <v>522</v>
          </cell>
          <cell r="B226" t="str">
            <v>How many times did (NAME) receive the pentavalent vaccine?</v>
          </cell>
        </row>
        <row r="227">
          <cell r="A227">
            <v>523</v>
          </cell>
          <cell r="B227" t="str">
            <v>Has (NAME) ever received a pneumococcal vaccination, that is, an injection in the thigh to prevent pneumonia?</v>
          </cell>
        </row>
        <row r="228">
          <cell r="A228">
            <v>524</v>
          </cell>
          <cell r="B228" t="str">
            <v>How many times did (NAME) receive the pneumococcal vaccine?</v>
          </cell>
        </row>
        <row r="229">
          <cell r="A229">
            <v>525</v>
          </cell>
          <cell r="B229" t="str">
            <v>Has (NAME) ever received a rotavirus vaccination, that is, liquid in the mouth to prevent diarrhea?</v>
          </cell>
        </row>
        <row r="230">
          <cell r="A230">
            <v>526</v>
          </cell>
          <cell r="B230" t="str">
            <v>How many times did (NAME) receive the rotavirus vaccine?</v>
          </cell>
        </row>
        <row r="231">
          <cell r="A231">
            <v>527</v>
          </cell>
          <cell r="B231" t="str">
            <v>Has (NAME) ever received a measles vaccination, that is, an injection in the arm to prevent measles?</v>
          </cell>
        </row>
        <row r="232">
          <cell r="A232">
            <v>528</v>
          </cell>
          <cell r="B232" t="str">
            <v>How many times did (NAME) receive the measles vaccine?</v>
          </cell>
        </row>
        <row r="233">
          <cell r="A233">
            <v>529</v>
          </cell>
          <cell r="B233" t="str">
            <v>Where did (NAME) receive most of his/her vaccinations?</v>
          </cell>
        </row>
        <row r="234">
          <cell r="A234">
            <v>602</v>
          </cell>
          <cell r="B234" t="str">
            <v>Now I would like to ask some questions about the health of your children born in the last 5 years. (We will talk about each separately, starting with the youngest.)</v>
          </cell>
        </row>
        <row r="235">
          <cell r="A235">
            <v>604</v>
          </cell>
          <cell r="B235" t="str">
            <v xml:space="preserve">In the last 12 months, was (NAME) given any of the following: </v>
          </cell>
        </row>
        <row r="236">
          <cell r="A236" t="str">
            <v>604a)</v>
          </cell>
          <cell r="B236" t="str">
            <v>Iron tablets or syrup?</v>
          </cell>
        </row>
        <row r="237">
          <cell r="A237" t="str">
            <v>604b)</v>
          </cell>
          <cell r="B237" t="str">
            <v>[LOCAL NAME FOR MULTIPLE MICRONUTRIENT POWDERS]?</v>
          </cell>
        </row>
        <row r="238">
          <cell r="A238">
            <v>605</v>
          </cell>
          <cell r="B238" t="str">
            <v>In the last 6 months, was (NAME) given a vitamin A dose like [this/any of these]?</v>
          </cell>
        </row>
        <row r="239">
          <cell r="A239">
            <v>606</v>
          </cell>
          <cell r="B239" t="str">
            <v>In the last 6 months, was (NAME) given any medicine for intestinal worms?</v>
          </cell>
        </row>
        <row r="240">
          <cell r="A240">
            <v>607</v>
          </cell>
          <cell r="B240" t="str">
            <v>In the last 3 months, has any healthcare provider measured:</v>
          </cell>
        </row>
        <row r="241">
          <cell r="A241" t="str">
            <v>607a)</v>
          </cell>
          <cell r="B241" t="str">
            <v>(NAME'S) weight?</v>
          </cell>
        </row>
        <row r="242">
          <cell r="A242" t="str">
            <v>607b)</v>
          </cell>
          <cell r="B242" t="str">
            <v>(NAME'S) length or height?</v>
          </cell>
        </row>
        <row r="243">
          <cell r="A243" t="str">
            <v>607c)</v>
          </cell>
          <cell r="B243" t="str">
            <v>Around (NAME's) upper arm?</v>
          </cell>
        </row>
        <row r="244">
          <cell r="A244">
            <v>608</v>
          </cell>
          <cell r="B244" t="str">
            <v>Has (NAME) had diarrhea in the last 2 weeks?</v>
          </cell>
        </row>
        <row r="245">
          <cell r="A245" t="str">
            <v>609a)</v>
          </cell>
          <cell r="B245" t="str">
            <v>Now I would like to know how much (NAME) was given to drink during the diarrhea, including breast milk. Was (NAME) given less than usual to drink, about the same amount, or more than usual to drink?
IF LESS, PROBE: Was (NAME) given much less than usual to drink or somewhat less?</v>
          </cell>
        </row>
        <row r="246">
          <cell r="A246" t="str">
            <v>609b)</v>
          </cell>
          <cell r="B246" t="str">
            <v>Now I would like to know how much (NAME) was given to drink during the diarrhea. Was (NAME) given less than usual to drink, about the same amount, or more than usual to drink?
IF LESS, PROBE: Was (NAME) given much less than usual to drink or somewhat less?</v>
          </cell>
        </row>
        <row r="247">
          <cell r="A247">
            <v>610</v>
          </cell>
          <cell r="B247" t="str">
            <v>When (NAME) had diarrhea, was (NAME) given less than usual to eat, about the same amount, more than usual, or nothing to eat?
IF LESS, PROBE: Was (NAME) given much less than usual to eat or somewhat less?</v>
          </cell>
        </row>
        <row r="248">
          <cell r="A248">
            <v>611</v>
          </cell>
          <cell r="B248" t="str">
            <v>Did you seek advice or treatment for the diarrhea from any source?</v>
          </cell>
        </row>
        <row r="249">
          <cell r="A249">
            <v>612</v>
          </cell>
          <cell r="B249" t="str">
            <v>Where did you seek advice or treatment?
Anywhere else?</v>
          </cell>
        </row>
        <row r="250">
          <cell r="A250">
            <v>614</v>
          </cell>
          <cell r="B250" t="str">
            <v>Where did you first seek advice or treatment?</v>
          </cell>
        </row>
        <row r="251">
          <cell r="A251">
            <v>615</v>
          </cell>
          <cell r="B251" t="str">
            <v>Was (NAME) given any of the following at any time since (NAME) started having the diarrhea:</v>
          </cell>
        </row>
        <row r="252">
          <cell r="A252" t="str">
            <v>615a)</v>
          </cell>
          <cell r="B252" t="str">
            <v>A fluid made from a special packet called [LOCAL NAME FOR ORS PACKET]?</v>
          </cell>
        </row>
        <row r="253">
          <cell r="A253" t="str">
            <v>615b)</v>
          </cell>
          <cell r="B253" t="str">
            <v>[LOCAL NAMES FOR PRE-PACKAGED ORS LIQUIDS] or other pre-packaged ORS liquid?</v>
          </cell>
        </row>
        <row r="254">
          <cell r="A254" t="str">
            <v>615c)</v>
          </cell>
          <cell r="B254" t="str">
            <v>Zinc tablets or syrup?</v>
          </cell>
        </row>
        <row r="255">
          <cell r="A255" t="str">
            <v>615d)</v>
          </cell>
          <cell r="B255" t="str">
            <v>[A GOVERNMENT-RECOMMENDED HOMEMADE FLUID]?</v>
          </cell>
        </row>
        <row r="256">
          <cell r="A256" t="str">
            <v>616a)</v>
          </cell>
          <cell r="B256" t="str">
            <v>Was anything else given to treat the diarrhea?</v>
          </cell>
        </row>
        <row r="257">
          <cell r="A257" t="str">
            <v>616b)</v>
          </cell>
          <cell r="B257" t="str">
            <v>Was anything given to treat the diarrhea?</v>
          </cell>
        </row>
        <row r="258">
          <cell r="A258" t="str">
            <v>617a)</v>
          </cell>
          <cell r="B258" t="str">
            <v>What else was given to treat the diarrhea?
Anything else?</v>
          </cell>
        </row>
        <row r="259">
          <cell r="A259" t="str">
            <v>617b)</v>
          </cell>
          <cell r="B259" t="str">
            <v>What was given to treat the diarrhea?
Anything else?</v>
          </cell>
        </row>
        <row r="260">
          <cell r="A260">
            <v>618</v>
          </cell>
          <cell r="B260" t="str">
            <v>Has (NAME) been ill with a fever at any time in the last 2 weeks?</v>
          </cell>
        </row>
        <row r="261">
          <cell r="A261">
            <v>619</v>
          </cell>
          <cell r="B261" t="str">
            <v>At any time during the illness, did (NAME) have blood taken from (NAME)'s finger or heel for testing?</v>
          </cell>
        </row>
        <row r="262">
          <cell r="A262">
            <v>620</v>
          </cell>
          <cell r="B262" t="str">
            <v>Were you told by a healthcare provider that (NAME) had malaria?</v>
          </cell>
        </row>
        <row r="263">
          <cell r="A263">
            <v>621</v>
          </cell>
          <cell r="B263" t="str">
            <v>Has (NAME) had an illness with a cough at any time in the last 2 weeks?</v>
          </cell>
        </row>
        <row r="264">
          <cell r="A264">
            <v>622</v>
          </cell>
          <cell r="B264" t="str">
            <v>Has (NAME) had fast, short, rapid breaths or difficulty breathing at any time in the last 2 weeks?</v>
          </cell>
        </row>
        <row r="265">
          <cell r="A265">
            <v>623</v>
          </cell>
          <cell r="B265" t="str">
            <v>Was the fast or difficult breathing due to a problem in the chest or to a blocked or runny nose?</v>
          </cell>
        </row>
        <row r="266">
          <cell r="A266">
            <v>625</v>
          </cell>
          <cell r="B266" t="str">
            <v>Did you seek advice or treatment for the illness from any source?</v>
          </cell>
        </row>
        <row r="267">
          <cell r="A267">
            <v>626</v>
          </cell>
          <cell r="B267" t="str">
            <v>Where did you seek advice or treatment?
Anywhere else?</v>
          </cell>
        </row>
        <row r="268">
          <cell r="A268">
            <v>628</v>
          </cell>
          <cell r="B268" t="str">
            <v>Where did you first seek advice or treatment?</v>
          </cell>
        </row>
        <row r="269">
          <cell r="A269">
            <v>629</v>
          </cell>
          <cell r="B269" t="str">
            <v>How many days after the illness began did you first seek advice or treatment for (NAME)?</v>
          </cell>
        </row>
        <row r="270">
          <cell r="A270">
            <v>630</v>
          </cell>
          <cell r="B270" t="str">
            <v>At any time during the illness, did (NAME) take any medicine for the illness?</v>
          </cell>
        </row>
        <row r="271">
          <cell r="A271">
            <v>631</v>
          </cell>
          <cell r="B271" t="str">
            <v>What medicine did (NAME) take?
Any other medicine?</v>
          </cell>
        </row>
        <row r="272">
          <cell r="A272">
            <v>633</v>
          </cell>
          <cell r="B272" t="str">
            <v>How long after the fever started did (NAME) first take an artemisinin combination therapy?</v>
          </cell>
        </row>
        <row r="273">
          <cell r="A273">
            <v>636</v>
          </cell>
          <cell r="B273" t="str">
            <v>Now I would like to ask you about liquids that (NAME FROM 635) had yesterday during the day or at night. Please tell me about all drinks, whether (NAME) had them at home, or somewhere else.
Yesterday during the day or at night, did (NAME) drink:</v>
          </cell>
        </row>
        <row r="274">
          <cell r="A274" t="str">
            <v>636a)</v>
          </cell>
          <cell r="B274" t="str">
            <v>Plain water?</v>
          </cell>
        </row>
        <row r="275">
          <cell r="A275" t="str">
            <v>636b)</v>
          </cell>
          <cell r="B275" t="str">
            <v>Infant formula such as [INSERT POPULAR FORMULA NAMES]?</v>
          </cell>
        </row>
        <row r="276">
          <cell r="A276" t="str">
            <v>636b)num</v>
          </cell>
          <cell r="B276" t="str">
            <v>IF YES: How many times did (NAME) drink infant formula?</v>
          </cell>
        </row>
        <row r="277">
          <cell r="A277" t="str">
            <v>636c)</v>
          </cell>
          <cell r="B277" t="str">
            <v>Milk such as tinned, powdered, or fresh animal milk?</v>
          </cell>
        </row>
        <row r="278">
          <cell r="A278" t="str">
            <v>636c)num</v>
          </cell>
          <cell r="B278" t="str">
            <v>IF YES: How many times did (NAME) drink milk?</v>
          </cell>
        </row>
        <row r="279">
          <cell r="A279" t="str">
            <v>636c)swt</v>
          </cell>
          <cell r="B279" t="str">
            <v>IF YES: Was the milk a sweet or flavored type of milk?</v>
          </cell>
        </row>
        <row r="280">
          <cell r="A280" t="str">
            <v>636d)</v>
          </cell>
          <cell r="B280" t="str">
            <v>Yogurt drinks?</v>
          </cell>
        </row>
        <row r="281">
          <cell r="A281" t="str">
            <v>636d)num</v>
          </cell>
          <cell r="B281" t="str">
            <v>IF YES: How many times did (NAME) drink yogurt?</v>
          </cell>
        </row>
        <row r="282">
          <cell r="A282" t="str">
            <v>636d)swt</v>
          </cell>
          <cell r="B282" t="str">
            <v>IF YES: Was the yogurt drink a sweet or flavored type of yogurt drink?</v>
          </cell>
        </row>
        <row r="283">
          <cell r="A283" t="str">
            <v>636e)</v>
          </cell>
          <cell r="B283" t="str">
            <v>Chocolate flavored drinks?</v>
          </cell>
        </row>
        <row r="284">
          <cell r="A284" t="str">
            <v>636f)</v>
          </cell>
          <cell r="B284" t="str">
            <v>Fruit juice or fruit-flavored drinks?</v>
          </cell>
        </row>
        <row r="285">
          <cell r="A285" t="str">
            <v>636g)</v>
          </cell>
          <cell r="B285" t="str">
            <v>Sodas, malt drinks, sports drinks, or energy drinks?</v>
          </cell>
        </row>
        <row r="286">
          <cell r="A286" t="str">
            <v>636h)</v>
          </cell>
          <cell r="B286" t="str">
            <v>Tea, coffee, or herbal drinks?</v>
          </cell>
        </row>
        <row r="287">
          <cell r="A287" t="str">
            <v>636h)swt</v>
          </cell>
          <cell r="B287" t="str">
            <v>IF YES: Was the drink sweetened?</v>
          </cell>
        </row>
        <row r="288">
          <cell r="A288" t="str">
            <v>636i)</v>
          </cell>
          <cell r="B288" t="str">
            <v>Clear broth or clear soup?</v>
          </cell>
        </row>
        <row r="289">
          <cell r="A289" t="str">
            <v>636j)</v>
          </cell>
          <cell r="B289" t="str">
            <v>Any other liquids?</v>
          </cell>
        </row>
        <row r="290">
          <cell r="A290" t="str">
            <v>636j)what</v>
          </cell>
          <cell r="B290" t="str">
            <v>IF YES: What was the drink?</v>
          </cell>
        </row>
        <row r="291">
          <cell r="A291" t="str">
            <v>636j)swt</v>
          </cell>
          <cell r="B291" t="str">
            <v>IF YES: Was the drink sweetened?</v>
          </cell>
        </row>
        <row r="292">
          <cell r="A292">
            <v>637</v>
          </cell>
          <cell r="B292" t="str">
            <v>Now I would like to ask you about foods that (NAME) had yesterday during the day or at night. I am interested in foods your child ate whether at home or somewhere else.
I will ask you about different types of foods, and I would like to know whether your child ate the food even if it was combined with other foods.
Please do not answer ‘yes’ for any food or ingredient used in a small amount to add flavor to a dish.
Yesterday during the day or at night, did (NAME) eat:</v>
          </cell>
        </row>
        <row r="293">
          <cell r="A293" t="str">
            <v>637a)</v>
          </cell>
          <cell r="B293" t="str">
            <v>Yogurt, other than yogurt drinks?</v>
          </cell>
        </row>
        <row r="294">
          <cell r="A294" t="str">
            <v>637a)num</v>
          </cell>
          <cell r="B294" t="str">
            <v>IF YES: How many times did (NAME) eat yogurt?</v>
          </cell>
        </row>
        <row r="295">
          <cell r="A295" t="str">
            <v>637b)</v>
          </cell>
          <cell r="B295" t="str">
            <v>Porridge, bread, rice, noodles, pasta, or [INSERT OTHER COMMONLY CONSUMED FOODS MADE FROM GRAINS, INCLUDING RICE DISHES, NOODLE DISHES ETC.]?</v>
          </cell>
        </row>
        <row r="296">
          <cell r="A296" t="str">
            <v>637c)</v>
          </cell>
          <cell r="B296" t="str">
            <v>Pumpkin, carrots, squash, or sweet potatoes that are yellow or orange inside?</v>
          </cell>
        </row>
        <row r="297">
          <cell r="A297" t="str">
            <v>637d)</v>
          </cell>
          <cell r="B297" t="str">
            <v>Plantains, white potatoes, white yams, manioc, cassava, or [INSERT OTHER COMMONLY CONSUMED STARCHY TUBERS OR TUBEROUS ROOTS THAT ARE WHITE OR PALE INSIDE]?</v>
          </cell>
        </row>
        <row r="298">
          <cell r="A298" t="str">
            <v>637e)</v>
          </cell>
          <cell r="B298" t="str">
            <v>Any dark green, leafy vegetables, such as [INSERT COMMONLY CONSUMED VITAMIN A-RICH DARK GREEN, LEAFY VEGETABLES]?</v>
          </cell>
        </row>
        <row r="299">
          <cell r="A299" t="str">
            <v>637f)</v>
          </cell>
          <cell r="B299" t="str">
            <v>Any other vegetables, such as [INSERT OTHER COMMONLY CONSUMED VEGETABLES]?</v>
          </cell>
        </row>
        <row r="300">
          <cell r="A300" t="str">
            <v>637g)</v>
          </cell>
          <cell r="B300" t="str">
            <v>Ripe mangoes or ripe papayas or [INSERT OTHER COMMONLY CONSUMED VITAMIN A-RICH FRUITS]?</v>
          </cell>
        </row>
        <row r="301">
          <cell r="A301" t="str">
            <v>637h)</v>
          </cell>
          <cell r="B301" t="str">
            <v>Any other fruits, such as [INSERT OTHER COMMONLY CONSUMED FRUITS]?</v>
          </cell>
        </row>
        <row r="302">
          <cell r="A302" t="str">
            <v>637i)</v>
          </cell>
          <cell r="B302" t="str">
            <v>Liver, kidney, heart, or [INSERT OTHER COMMONLY CONSUMED ORGAN MEATS]?</v>
          </cell>
        </row>
        <row r="303">
          <cell r="A303" t="str">
            <v>637j)</v>
          </cell>
          <cell r="B303" t="str">
            <v>Sausages, hot dogs, frankfurters, ham, bacon, salami, canned meat, or [INSERT OTHER COMMONLY CONSUMED PROCESSED MEATS]?</v>
          </cell>
        </row>
        <row r="304">
          <cell r="A304" t="str">
            <v>637k)</v>
          </cell>
          <cell r="B304" t="str">
            <v xml:space="preserve">Any other meat, such as beef, pork, lamb, goat, chicken, or duck? </v>
          </cell>
        </row>
        <row r="305">
          <cell r="A305" t="str">
            <v>637l)</v>
          </cell>
          <cell r="B305" t="str">
            <v>Eggs?</v>
          </cell>
        </row>
        <row r="306">
          <cell r="A306" t="str">
            <v>637m)</v>
          </cell>
          <cell r="B306" t="str">
            <v>Fresh or dried fish or shellfish?</v>
          </cell>
        </row>
        <row r="307">
          <cell r="A307" t="str">
            <v>637n)</v>
          </cell>
          <cell r="B307" t="str">
            <v>Beans, peas, lentils, nuts, or [INSERT COMMONLY CONSUMED FOODS MADE FROM BEANS, PEAS, LENTILS, NUTS, OR SEEDS]?</v>
          </cell>
        </row>
        <row r="308">
          <cell r="A308" t="str">
            <v>637o)</v>
          </cell>
          <cell r="B308" t="str">
            <v>Hard or soft cheese such as [INSERT COMMONLY CONSUMED TYPES OF CHEESES]?</v>
          </cell>
        </row>
        <row r="309">
          <cell r="A309" t="str">
            <v>637p)</v>
          </cell>
          <cell r="B309" t="str">
            <v>Any sweet foods such as chocolates, candies, pastries, cakes, biscuits, or frozen treats like ice cream and popsicles [INSERT OTHER COMMONLY CONSUMED 'SENTINEL' SWEET FOODS]?</v>
          </cell>
        </row>
        <row r="310">
          <cell r="A310" t="str">
            <v>637q)</v>
          </cell>
          <cell r="B310" t="str">
            <v xml:space="preserve">Chips, crisps, puffs, French fries, fried dough, instant noodles, or [INSERT OTHER COMMONLY CONSUMED 'SENTINEL' FRIED AND SALTY FOODS]? </v>
          </cell>
        </row>
        <row r="311">
          <cell r="A311" t="str">
            <v>637r)</v>
          </cell>
          <cell r="B311" t="str">
            <v xml:space="preserve">Any other solid, semi-solid, or soft food?
</v>
          </cell>
        </row>
        <row r="312">
          <cell r="A312" t="str">
            <v>637r)what</v>
          </cell>
          <cell r="B312" t="str">
            <v>IF YES: What was the food?</v>
          </cell>
        </row>
        <row r="313">
          <cell r="A313">
            <v>639</v>
          </cell>
          <cell r="B313" t="str">
            <v>Did (NAME) eat any solid, semi-solid, or soft foods yesterday during the day or at night?
IF ‘YES’ PROBE: What kind of solid, semi-solid or soft foods did (NAME) eat?</v>
          </cell>
        </row>
        <row r="314">
          <cell r="A314">
            <v>640</v>
          </cell>
          <cell r="B314" t="str">
            <v>How many times did (NAME) eat solid, semi-solid, or soft foods yesterday during the day or at night?</v>
          </cell>
        </row>
        <row r="315">
          <cell r="A315">
            <v>641</v>
          </cell>
          <cell r="B315" t="str">
            <v>In the last 6 months, did any healthcare provider or community health worker talk with you about how or what to feed (NAME)?</v>
          </cell>
        </row>
        <row r="316">
          <cell r="A316">
            <v>642</v>
          </cell>
          <cell r="B316" t="str">
            <v>The last time (NAME) passed stools, what was done to dispose of the stools?</v>
          </cell>
        </row>
        <row r="317">
          <cell r="A317">
            <v>643</v>
          </cell>
          <cell r="B317" t="str">
            <v>Now I’d like to ask you about foods and drinks that you ate or drank yesterday during the day or night, whether you ate it at home or somewhere else. 
I am interested in whether you had the food items I will mention even if they were combined with other foods. 
Please include snacks or small meals as well as main meals. 
Please do not answer ‘yes’ for any food or ingredient used in a small amount to add flavor to a dish.
Yesterday during the day or at night, did you eat or drink:</v>
          </cell>
        </row>
        <row r="318">
          <cell r="A318" t="str">
            <v>643a)</v>
          </cell>
          <cell r="B318" t="str">
            <v>Porridge, bread, rice, noodles, pasta, or [INSERT OTHER COMMONLY CONSUMED FOODS MADE FROM GRAINS, INCLUDING RICE DISHES, NOODLE DISHES, ETC.]?</v>
          </cell>
        </row>
        <row r="319">
          <cell r="A319" t="str">
            <v>643b)</v>
          </cell>
          <cell r="B319" t="str">
            <v>Pumpkin, carrots, squash, or sweet potatoes that are yellow or orange inside?</v>
          </cell>
        </row>
        <row r="320">
          <cell r="A320" t="str">
            <v>643c)</v>
          </cell>
          <cell r="B320" t="str">
            <v>Plantains, white potatoes, white yams, manioc, cassava, or [INSERT OTHER COMMONLY CONSUMED  STARCHY TUBERS OR TUBEROUS ROOTS THAT ARE WHITE OR PALE INSIDE]?</v>
          </cell>
        </row>
        <row r="321">
          <cell r="A321" t="str">
            <v>643d)</v>
          </cell>
          <cell r="B321" t="str">
            <v>Any dark green, leafy vegetables, such as [INSERT COMMONLY CONSUMED VITAMIN A-RICH DARK GREEN, LEAFY VEGETABLES]?</v>
          </cell>
        </row>
        <row r="322">
          <cell r="A322" t="str">
            <v>643e)</v>
          </cell>
          <cell r="B322" t="str">
            <v>Any other vegetables, such as [INSERT OTHER COMMONLY CONSUMED VEGETABLES]?</v>
          </cell>
        </row>
        <row r="323">
          <cell r="A323" t="str">
            <v>643f)</v>
          </cell>
          <cell r="B323" t="str">
            <v>Ripe mangoes or ripe papayas or [INSERT OTHER COMMONLY CONSUMED VITAMIN A-RICH FRUITS]?</v>
          </cell>
        </row>
        <row r="324">
          <cell r="A324" t="str">
            <v>643g)</v>
          </cell>
          <cell r="B324" t="str">
            <v>Any other fruits, such as [INSERT OTHER COMMONLY CONSUMED FRUITS]?</v>
          </cell>
        </row>
        <row r="325">
          <cell r="A325" t="str">
            <v>643h)</v>
          </cell>
          <cell r="B325" t="str">
            <v>Liver, kidney, heart, or [INSERT OTHER COMMONLY CONSUMED ORGAN MEATS]?</v>
          </cell>
        </row>
        <row r="326">
          <cell r="A326" t="str">
            <v>643i)</v>
          </cell>
          <cell r="B326" t="str">
            <v xml:space="preserve">Any other meat, such as beef, pork, lamb, goat, chicken, or duck? </v>
          </cell>
        </row>
        <row r="327">
          <cell r="A327" t="str">
            <v>643j)</v>
          </cell>
          <cell r="B327" t="str">
            <v>Eggs?</v>
          </cell>
        </row>
        <row r="328">
          <cell r="A328" t="str">
            <v>643k)</v>
          </cell>
          <cell r="B328" t="str">
            <v>Fresh or dried fish or shellfish?</v>
          </cell>
        </row>
        <row r="329">
          <cell r="A329" t="str">
            <v>643l)</v>
          </cell>
          <cell r="B329" t="str">
            <v>Any beans, peas, or lentils, or foods made from beans, peas, or lentils, including hummus, tofu and tempeh?</v>
          </cell>
        </row>
        <row r="330">
          <cell r="A330" t="str">
            <v>643m)</v>
          </cell>
          <cell r="B330" t="str">
            <v>Any nuts or seeds, such as any tree nut, groundnut, peanut, or certain seeds or nut or seed “butters” or pastes?</v>
          </cell>
        </row>
        <row r="331">
          <cell r="A331" t="str">
            <v>643n)</v>
          </cell>
          <cell r="B331" t="str">
            <v>Any milk or milk products, such as milk, cheese, yogurt, or other milk products, but not including butter, ice cream, cream, or sour cream?</v>
          </cell>
        </row>
        <row r="332">
          <cell r="A332" t="str">
            <v>643o)</v>
          </cell>
          <cell r="B332" t="str">
            <v>Any sweet foods such as chocolates, candies, pastries, cakes, biscuits, frozen treats like ice cream and popsicles, or [INSERT OTHER COMMONLY CONSUMED 'SENTINEL' SWEET FOODS]?</v>
          </cell>
        </row>
        <row r="333">
          <cell r="A333" t="str">
            <v>643p)</v>
          </cell>
          <cell r="B333" t="str">
            <v xml:space="preserve">Chips, crisps, puffs, French fries, fried dough, instant noodles, or [INSERT OTHER COMMONLY CONSUMED 'SENTINEL' FRIED AND SALTY FOODS]? </v>
          </cell>
        </row>
        <row r="334">
          <cell r="A334" t="str">
            <v>643q)</v>
          </cell>
          <cell r="B334" t="str">
            <v xml:space="preserve">Any sugary drinks such as [SOFT DRINKS, FIZZY DRINKS, SODA, OR CHOCOLATE DRINKS]? </v>
          </cell>
        </row>
        <row r="335">
          <cell r="A335" t="str">
            <v>643r)</v>
          </cell>
          <cell r="B335" t="str">
            <v>Any other drinks or food?</v>
          </cell>
        </row>
        <row r="336">
          <cell r="A336" t="str">
            <v>643r)what</v>
          </cell>
          <cell r="B336" t="str">
            <v>IF YES: What was the drink or food?</v>
          </cell>
        </row>
        <row r="337">
          <cell r="A337">
            <v>701</v>
          </cell>
          <cell r="B337" t="str">
            <v>Are you currently married or living together with a man as if married?</v>
          </cell>
        </row>
        <row r="338">
          <cell r="A338">
            <v>702</v>
          </cell>
          <cell r="B338" t="str">
            <v>Have you ever been married or lived together with a man as if married?</v>
          </cell>
        </row>
        <row r="339">
          <cell r="A339">
            <v>703</v>
          </cell>
          <cell r="B339" t="str">
            <v>What is your marital status now: are you widowed, divorced, or separated?</v>
          </cell>
        </row>
        <row r="340">
          <cell r="A340">
            <v>705</v>
          </cell>
          <cell r="B340" t="str">
            <v>Did you have a marriage certificate for your last marriage?</v>
          </cell>
        </row>
        <row r="341">
          <cell r="A341">
            <v>706</v>
          </cell>
          <cell r="B341" t="str">
            <v>Do you have a marriage certificate for this marriage?</v>
          </cell>
        </row>
        <row r="342">
          <cell r="A342">
            <v>707</v>
          </cell>
          <cell r="B342" t="str">
            <v>Was this marriage ever registered with the civil authority?</v>
          </cell>
        </row>
        <row r="343">
          <cell r="A343">
            <v>709</v>
          </cell>
          <cell r="B343" t="str">
            <v>Is your (husband/partner) living with you now or is he staying elsewhere?</v>
          </cell>
        </row>
        <row r="344">
          <cell r="A344">
            <v>711</v>
          </cell>
          <cell r="B344" t="str">
            <v>Does your (husband/partner) have other wives or does he live with other women as if married?</v>
          </cell>
        </row>
        <row r="345">
          <cell r="A345">
            <v>712</v>
          </cell>
          <cell r="B345" t="str">
            <v>Including yourself, in total, how many wives or live-in partners does he have?</v>
          </cell>
        </row>
        <row r="346">
          <cell r="A346">
            <v>713</v>
          </cell>
          <cell r="B346" t="str">
            <v>Are you the first, second, … wife?</v>
          </cell>
        </row>
        <row r="347">
          <cell r="A347">
            <v>714</v>
          </cell>
          <cell r="B347" t="str">
            <v>Have you been married or lived with a man only once or more than once?</v>
          </cell>
        </row>
        <row r="348">
          <cell r="A348" t="str">
            <v>715a)</v>
          </cell>
          <cell r="B348" t="str">
            <v>In what month and year did you start living with your (husband/partner)?</v>
          </cell>
        </row>
        <row r="349">
          <cell r="A349" t="str">
            <v>715b)</v>
          </cell>
          <cell r="B349" t="str">
            <v>Now I would like to ask about your first (husband/partner). In what month and year did you start living with him?</v>
          </cell>
        </row>
        <row r="350">
          <cell r="A350">
            <v>716</v>
          </cell>
          <cell r="B350" t="str">
            <v>How old were you when you first started living with him?</v>
          </cell>
        </row>
        <row r="351">
          <cell r="A351">
            <v>719</v>
          </cell>
          <cell r="B351" t="str">
            <v>Now I’d like to ask you about your current (husband/partner). In what month and year did you start living with him?</v>
          </cell>
        </row>
        <row r="352">
          <cell r="A352">
            <v>720</v>
          </cell>
          <cell r="B352" t="str">
            <v>How old were you when you first started living with your current (husband/partner)?</v>
          </cell>
        </row>
        <row r="353">
          <cell r="A353">
            <v>722</v>
          </cell>
          <cell r="B353" t="str">
            <v>Now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ell>
        </row>
        <row r="354">
          <cell r="A354">
            <v>723</v>
          </cell>
          <cell r="B354" t="str">
            <v>I would like to ask you about your recent sexual activity. When was the last time you had sexual intercourse?</v>
          </cell>
        </row>
        <row r="355">
          <cell r="A355">
            <v>725</v>
          </cell>
          <cell r="B355" t="str">
            <v>The last time you had sexual intercourse, did you or your partner do something or use any method to delay or avoid getting pregnant?</v>
          </cell>
        </row>
        <row r="356">
          <cell r="A356">
            <v>726</v>
          </cell>
          <cell r="B356" t="str">
            <v>Which method did you use?</v>
          </cell>
        </row>
        <row r="357">
          <cell r="A357">
            <v>727</v>
          </cell>
          <cell r="B357" t="str">
            <v>The last time you had sexual intercourse, was a condom used?</v>
          </cell>
        </row>
        <row r="358">
          <cell r="A358">
            <v>728</v>
          </cell>
          <cell r="B358" t="str">
            <v>What is the brand name of the condom used?</v>
          </cell>
        </row>
        <row r="359">
          <cell r="A359">
            <v>729</v>
          </cell>
          <cell r="B359" t="str">
            <v>From where did you obtain the condom the last time?</v>
          </cell>
        </row>
        <row r="360">
          <cell r="A360">
            <v>730</v>
          </cell>
          <cell r="B360" t="str">
            <v>What was your relationship to this person with whom you had sexual intercourse?
IF BOYFRIEND: Were you living together as if married?
IF YES, RECORD '2'.
IF NO, RECORD '3'.</v>
          </cell>
        </row>
        <row r="361">
          <cell r="A361">
            <v>731</v>
          </cell>
          <cell r="B361" t="str">
            <v>Apart from this person, have you had sexual intercourse with any other person in the last 12 months?</v>
          </cell>
        </row>
        <row r="362">
          <cell r="A362">
            <v>732</v>
          </cell>
          <cell r="B362" t="str">
            <v>The last time you had sexual intercourse with this second person, was a condom used?</v>
          </cell>
        </row>
        <row r="363">
          <cell r="A363">
            <v>733</v>
          </cell>
          <cell r="B363" t="str">
            <v>What was your relationship to this second person with whom you had sexual intercourse?
IF BOYFRIEND: Were you living together as if married?
IF YES, RECORD '2'.
IF NO, RECORD '3'.</v>
          </cell>
        </row>
        <row r="364">
          <cell r="A364">
            <v>734</v>
          </cell>
          <cell r="B364" t="str">
            <v>Apart from these two people, have you had sexual intercourse with any other person in the last 12 months?</v>
          </cell>
        </row>
        <row r="365">
          <cell r="A365">
            <v>735</v>
          </cell>
          <cell r="B365" t="str">
            <v>The last time you had sexual intercourse with this third person, was a condom used?</v>
          </cell>
        </row>
        <row r="366">
          <cell r="A366">
            <v>736</v>
          </cell>
          <cell r="B366" t="str">
            <v>What was your relationship to this third person with whom you had sexual intercourse?
IF BOYFRIEND: Were you living together as if married?
IF YES, RECORD '2'.
IF NO, RECORD '3'.</v>
          </cell>
        </row>
        <row r="367">
          <cell r="A367">
            <v>737</v>
          </cell>
          <cell r="B367" t="str">
            <v>In total, with how many different people have you had sexual intercourse in your lifetime?</v>
          </cell>
        </row>
        <row r="368">
          <cell r="A368">
            <v>803</v>
          </cell>
          <cell r="B368" t="str">
            <v>Now I have some questions about the future. After the child you are expecting now, would you like to have another child, or would you prefer not to have any more children?</v>
          </cell>
        </row>
        <row r="369">
          <cell r="A369">
            <v>804</v>
          </cell>
          <cell r="B369" t="str">
            <v>Now I have some questions about the future. Would you like to have (a/another) child, or would you prefer not to have any (more) children?</v>
          </cell>
        </row>
        <row r="370">
          <cell r="A370" t="str">
            <v>805a)</v>
          </cell>
          <cell r="B370" t="str">
            <v>How long would you like to wait from now before the birth of (a/another) child?</v>
          </cell>
        </row>
        <row r="371">
          <cell r="A371" t="str">
            <v>805b)</v>
          </cell>
          <cell r="B371" t="str">
            <v>After the birth of the child you are expecting now, how long would you like to wait before the birth of another child?</v>
          </cell>
        </row>
        <row r="372">
          <cell r="A372" t="str">
            <v>810a)</v>
          </cell>
          <cell r="B372" t="str">
            <v>You have said that you do not want (a/another) child soon. Can you tell me why you are not using a method to prevent pregnancy?
Any other reason?</v>
          </cell>
        </row>
        <row r="373">
          <cell r="A373" t="str">
            <v>810b)</v>
          </cell>
          <cell r="B373" t="str">
            <v>You have said that you do not want any (more) children. Can you tell me why you are not using a method to prevent pregnancy?
Any other reason?</v>
          </cell>
        </row>
        <row r="374">
          <cell r="A374">
            <v>812</v>
          </cell>
          <cell r="B374" t="str">
            <v>Do you think you will use a contraceptive method to delay or avoid pregnancy at any time in the future?</v>
          </cell>
        </row>
        <row r="375">
          <cell r="A375" t="str">
            <v>813a)</v>
          </cell>
          <cell r="B375" t="str">
            <v>If you could go back to the time you did not have any children and could choose exactly the number of children to have in your whole life, how many would that be?</v>
          </cell>
        </row>
        <row r="376">
          <cell r="A376" t="str">
            <v>813b)</v>
          </cell>
          <cell r="B376" t="str">
            <v>If you could choose exactly the number of children to have in your whole life, how many would that be?</v>
          </cell>
        </row>
        <row r="377">
          <cell r="A377">
            <v>814</v>
          </cell>
          <cell r="B377" t="str">
            <v>How many of these children would you like to be boys, how many would you like to be girls and for how many would it not matter if it’s a boy or a girl?</v>
          </cell>
        </row>
        <row r="378">
          <cell r="A378">
            <v>815</v>
          </cell>
          <cell r="B378" t="str">
            <v>In the last 12 months have you:</v>
          </cell>
        </row>
        <row r="379">
          <cell r="A379" t="str">
            <v>815a)</v>
          </cell>
          <cell r="B379" t="str">
            <v>Heard about family planning on the radio?</v>
          </cell>
        </row>
        <row r="380">
          <cell r="A380" t="str">
            <v>815b)</v>
          </cell>
          <cell r="B380" t="str">
            <v>Seen anything about family planning on the television?</v>
          </cell>
        </row>
        <row r="381">
          <cell r="A381" t="str">
            <v>815c)</v>
          </cell>
          <cell r="B381" t="str">
            <v>Read about family planning in a newspaper or magazine?</v>
          </cell>
        </row>
        <row r="382">
          <cell r="A382" t="str">
            <v>815d)</v>
          </cell>
          <cell r="B382" t="str">
            <v>Received a voice or text message about family planning on a mobile phone?</v>
          </cell>
        </row>
        <row r="383">
          <cell r="A383" t="str">
            <v>815e)</v>
          </cell>
          <cell r="B383" t="str">
            <v>Seen anything about family planning on social media such as Facebook, Twitter, or Instagram?</v>
          </cell>
        </row>
        <row r="384">
          <cell r="A384" t="str">
            <v>815f)</v>
          </cell>
          <cell r="B384" t="str">
            <v>Seen anything about family planning on a poster, leaflet or brochure?</v>
          </cell>
        </row>
        <row r="385">
          <cell r="A385" t="str">
            <v>815g)</v>
          </cell>
          <cell r="B385" t="str">
            <v>Seen anything about family planning on an outdoor sign or billboard?</v>
          </cell>
        </row>
        <row r="386">
          <cell r="A386" t="str">
            <v>815h)</v>
          </cell>
          <cell r="B386" t="str">
            <v>Heard anything about family planning at community meetings or events?</v>
          </cell>
        </row>
        <row r="387">
          <cell r="A387">
            <v>816</v>
          </cell>
          <cell r="B387" t="str">
            <v>OPTIONAL COUNTRY-SPECIFIC QUESTIONS ON MEDIA MESSAGES ABOUT FAMILY PLANNING.</v>
          </cell>
        </row>
        <row r="388">
          <cell r="A388">
            <v>818</v>
          </cell>
          <cell r="B388" t="str">
            <v>Who usually makes the decision on whether or not you should use contraception, you, your (husband/partner), you and your (husband/partner) jointly, or someone else?</v>
          </cell>
        </row>
        <row r="389">
          <cell r="A389">
            <v>819</v>
          </cell>
          <cell r="B389" t="str">
            <v>When making this decision with your (husband/partner), would you say that your opinion is more important, equally important, or less important than your (husband’s/partner’s) opinion?</v>
          </cell>
        </row>
        <row r="390">
          <cell r="A390">
            <v>820</v>
          </cell>
          <cell r="B390" t="str">
            <v>Has your husband/partner or any other family member ever tried to pressure you to become pregnant when you did not want to become pregnant?</v>
          </cell>
        </row>
        <row r="391">
          <cell r="A391">
            <v>822</v>
          </cell>
          <cell r="B391" t="str">
            <v>Does your (husband/partner) want the same number of children that you want, or does he want more or fewer than you want?</v>
          </cell>
        </row>
        <row r="392">
          <cell r="A392">
            <v>902</v>
          </cell>
          <cell r="B392" t="str">
            <v>How old was your (husband/partner) on his last birthday?</v>
          </cell>
        </row>
        <row r="393">
          <cell r="A393">
            <v>903</v>
          </cell>
          <cell r="B393" t="str">
            <v>Did your (husband/partner) ever attend school?</v>
          </cell>
        </row>
        <row r="394">
          <cell r="A394">
            <v>904</v>
          </cell>
          <cell r="B394" t="str">
            <v>What was the highest level of school he attended: primary, secondary, or higher?</v>
          </cell>
        </row>
        <row r="395">
          <cell r="A395">
            <v>905</v>
          </cell>
          <cell r="B395" t="str">
            <v>What was the highest [GRADE/FORM/YEAR] he completed at that level?</v>
          </cell>
        </row>
        <row r="396">
          <cell r="A396">
            <v>906</v>
          </cell>
          <cell r="B396" t="str">
            <v>Has your (husband/partner) done any work in the last 7 days?</v>
          </cell>
        </row>
        <row r="397">
          <cell r="A397">
            <v>907</v>
          </cell>
          <cell r="B397" t="str">
            <v>Has your (husband/partner) done any work in the last 12 months?</v>
          </cell>
        </row>
        <row r="398">
          <cell r="A398">
            <v>908</v>
          </cell>
          <cell r="B398" t="str">
            <v>What is your (husband's/partner's) occupation? That is, what kind of work does he mainly do?</v>
          </cell>
        </row>
        <row r="399">
          <cell r="A399">
            <v>909</v>
          </cell>
          <cell r="B399" t="str">
            <v>Aside from your own housework, have you done any work in the last 7 days?</v>
          </cell>
        </row>
        <row r="400">
          <cell r="A400">
            <v>910</v>
          </cell>
          <cell r="B400" t="str">
            <v>As you know, some women take up jobs for which they are paid in cash or kind. Others sell things, have a small business or work on the family farm or in the family business. In the last 7 days, have you done any of these things or any other work?</v>
          </cell>
        </row>
        <row r="401">
          <cell r="A401">
            <v>911</v>
          </cell>
          <cell r="B401" t="str">
            <v>Although you did not work in the last 7 days, do you have any job or business from which you were absent for leave, illness, vacation, maternity leave, or any other such reason?</v>
          </cell>
        </row>
        <row r="402">
          <cell r="A402">
            <v>912</v>
          </cell>
          <cell r="B402" t="str">
            <v>Have you done any work in the last 12 months?</v>
          </cell>
        </row>
        <row r="403">
          <cell r="A403">
            <v>913</v>
          </cell>
          <cell r="B403" t="str">
            <v>What is your occupation? That is, what kind of work do you mainly do?</v>
          </cell>
        </row>
        <row r="404">
          <cell r="A404">
            <v>914</v>
          </cell>
          <cell r="B404" t="str">
            <v>Do you do this work for a member of your family, for someone else, or are you self-employed?</v>
          </cell>
        </row>
        <row r="405">
          <cell r="A405">
            <v>915</v>
          </cell>
          <cell r="B405" t="str">
            <v>Do you usually work throughout the year, or do you work seasonally, or only once in a while?</v>
          </cell>
        </row>
        <row r="406">
          <cell r="A406">
            <v>916</v>
          </cell>
          <cell r="B406" t="str">
            <v>Are you paid in cash or kind for this work or are you not paid at all?</v>
          </cell>
        </row>
        <row r="407">
          <cell r="A407">
            <v>919</v>
          </cell>
          <cell r="B407" t="str">
            <v>Who usually decides how the money you earn will be used: you, your (husband/partner), or you and your (husband/partner) jointly?</v>
          </cell>
        </row>
        <row r="408">
          <cell r="A408">
            <v>920</v>
          </cell>
          <cell r="B408" t="str">
            <v>Would you say that the money that you earn is more than what your (husband/partner) earns, less than what he earns, or about the same?</v>
          </cell>
        </row>
        <row r="409">
          <cell r="A409">
            <v>921</v>
          </cell>
          <cell r="B409" t="str">
            <v>Who usually decides how your (husband's/partner's) earnings will be used: you, your (husband/partner), or you and your (husband/partner) jointly?</v>
          </cell>
        </row>
        <row r="410">
          <cell r="A410">
            <v>922</v>
          </cell>
          <cell r="B410" t="str">
            <v>Who usually makes decisions about health care for yourself: you, your (husband/partner), you and your (husband/partner) jointly, or someone else?</v>
          </cell>
        </row>
        <row r="411">
          <cell r="A411">
            <v>923</v>
          </cell>
          <cell r="B411" t="str">
            <v>Who usually makes decisions about making major household purchases?</v>
          </cell>
        </row>
        <row r="412">
          <cell r="A412">
            <v>924</v>
          </cell>
          <cell r="B412" t="str">
            <v>Who usually makes decisions about visits to your family or relatives?</v>
          </cell>
        </row>
        <row r="413">
          <cell r="A413">
            <v>925</v>
          </cell>
          <cell r="B413" t="str">
            <v>Do you own this or any other house either alone or jointly with someone else?</v>
          </cell>
        </row>
        <row r="414">
          <cell r="A414">
            <v>926</v>
          </cell>
          <cell r="B414" t="str">
            <v>Do you have a title deed or other government recognized document for any house you own?</v>
          </cell>
        </row>
        <row r="415">
          <cell r="A415">
            <v>927</v>
          </cell>
          <cell r="B415" t="str">
            <v>Is your name on this document?</v>
          </cell>
        </row>
        <row r="416">
          <cell r="A416">
            <v>928</v>
          </cell>
          <cell r="B416" t="str">
            <v>Do you own any agricultural or non-agricultural land either alone or jointly with someone else?</v>
          </cell>
        </row>
        <row r="417">
          <cell r="A417">
            <v>929</v>
          </cell>
          <cell r="B417" t="str">
            <v>Do you have a title deed or other government recognized document for any land you own?</v>
          </cell>
        </row>
        <row r="418">
          <cell r="A418">
            <v>930</v>
          </cell>
          <cell r="B418" t="str">
            <v>Is your name on this document?</v>
          </cell>
        </row>
        <row r="419">
          <cell r="A419">
            <v>932</v>
          </cell>
          <cell r="B419" t="str">
            <v>In your opinion, is a husband justified in hitting or beating his wife in the following situations:</v>
          </cell>
        </row>
        <row r="420">
          <cell r="A420" t="str">
            <v>932a)</v>
          </cell>
          <cell r="B420" t="str">
            <v>If she goes out without telling him?</v>
          </cell>
        </row>
        <row r="421">
          <cell r="A421" t="str">
            <v>932b)</v>
          </cell>
          <cell r="B421" t="str">
            <v>If she neglects the children?</v>
          </cell>
        </row>
        <row r="422">
          <cell r="A422" t="str">
            <v>932c)</v>
          </cell>
          <cell r="B422" t="str">
            <v>If she argues with him?</v>
          </cell>
        </row>
        <row r="423">
          <cell r="A423" t="str">
            <v>932d)</v>
          </cell>
          <cell r="B423" t="str">
            <v>If she refuses to have sex with him?</v>
          </cell>
        </row>
        <row r="424">
          <cell r="A424" t="str">
            <v>932e)</v>
          </cell>
          <cell r="B424" t="str">
            <v>If she burns the food?</v>
          </cell>
        </row>
        <row r="425">
          <cell r="A425">
            <v>1000</v>
          </cell>
          <cell r="B425" t="str">
            <v xml:space="preserve">Now I would like to talk about HIV and AIDS. </v>
          </cell>
        </row>
        <row r="426">
          <cell r="A426">
            <v>1001</v>
          </cell>
          <cell r="B426" t="str">
            <v>Have you ever heard of HIV or AIDS?</v>
          </cell>
        </row>
        <row r="427">
          <cell r="A427">
            <v>1003</v>
          </cell>
          <cell r="B427" t="str">
            <v>HIV is the virus that can lead to AIDS. Can people reduce their chance of getting HIV by having just one uninfected sex partner who has no other sex partners?</v>
          </cell>
        </row>
        <row r="428">
          <cell r="A428">
            <v>1004</v>
          </cell>
          <cell r="B428" t="str">
            <v>Can people get HIV from mosquito bites?</v>
          </cell>
        </row>
        <row r="429">
          <cell r="A429">
            <v>1005</v>
          </cell>
          <cell r="B429" t="str">
            <v>Can people reduce their chance of getting HIV by using a condom every time they have sex?</v>
          </cell>
        </row>
        <row r="430">
          <cell r="A430">
            <v>1006</v>
          </cell>
          <cell r="B430" t="str">
            <v>Can people get HIV by sharing food with a person who has HIV?</v>
          </cell>
        </row>
        <row r="431">
          <cell r="A431">
            <v>1007</v>
          </cell>
          <cell r="B431" t="str">
            <v>Is it possible for a healthy-looking person to have HIV?</v>
          </cell>
        </row>
        <row r="432">
          <cell r="A432">
            <v>1008</v>
          </cell>
          <cell r="B432" t="str">
            <v xml:space="preserve">Have you heard of ARVs, that is, antiretroviral medicines that treat HIV? </v>
          </cell>
        </row>
        <row r="433">
          <cell r="A433">
            <v>1009</v>
          </cell>
          <cell r="B433" t="str">
            <v>Are there any special medicines that a doctor or a nurse can give to a woman infected with HIV to reduce the risk of transmission to the baby?</v>
          </cell>
        </row>
        <row r="434">
          <cell r="A434">
            <v>1010</v>
          </cell>
          <cell r="B434" t="str">
            <v>Have you heard of PrEP, a medicine taken daily that can prevent a person from getting HIV?</v>
          </cell>
        </row>
        <row r="435">
          <cell r="A435">
            <v>1011</v>
          </cell>
          <cell r="B435" t="str">
            <v>Do you approve of people who take a pill every day to prevent getting HIV?</v>
          </cell>
        </row>
        <row r="436">
          <cell r="A436">
            <v>1015</v>
          </cell>
          <cell r="B436" t="str">
            <v>Were you tested for HIV as part of your antenatal care  while you were pregnant with (NAME)?</v>
          </cell>
        </row>
        <row r="437">
          <cell r="A437">
            <v>1016</v>
          </cell>
          <cell r="B437" t="str">
            <v>Where was the test done?</v>
          </cell>
        </row>
        <row r="438">
          <cell r="A438">
            <v>1017</v>
          </cell>
          <cell r="B438" t="str">
            <v>Did you get the results of the test?</v>
          </cell>
        </row>
        <row r="439">
          <cell r="A439">
            <v>1019</v>
          </cell>
          <cell r="B439" t="str">
            <v>Between the time you went for delivery but before the baby was born, were you tested for HIV?</v>
          </cell>
        </row>
        <row r="440">
          <cell r="A440">
            <v>1020</v>
          </cell>
          <cell r="B440" t="str">
            <v>Did you get the results of the test?</v>
          </cell>
        </row>
        <row r="441">
          <cell r="A441">
            <v>1022</v>
          </cell>
          <cell r="B441" t="str">
            <v>Have you been tested for HIV since that time you were tested during your pregnancy?</v>
          </cell>
        </row>
        <row r="442">
          <cell r="A442">
            <v>1023</v>
          </cell>
          <cell r="B442" t="str">
            <v>In what month and year was your most recent HIV test?</v>
          </cell>
        </row>
        <row r="443">
          <cell r="A443">
            <v>1024</v>
          </cell>
          <cell r="B443" t="str">
            <v>Have you ever been tested for HIV?</v>
          </cell>
        </row>
        <row r="444">
          <cell r="A444">
            <v>1025</v>
          </cell>
          <cell r="B444" t="str">
            <v>In what month and year was your most recent HIV test?</v>
          </cell>
        </row>
        <row r="445">
          <cell r="A445">
            <v>1026</v>
          </cell>
          <cell r="B445" t="str">
            <v>Where was the test done?</v>
          </cell>
        </row>
        <row r="446">
          <cell r="A446">
            <v>1027</v>
          </cell>
          <cell r="B446" t="str">
            <v>Did you get the results of the test?</v>
          </cell>
        </row>
        <row r="447">
          <cell r="A447">
            <v>1028</v>
          </cell>
          <cell r="B447" t="str">
            <v>What was the result of the test?</v>
          </cell>
        </row>
        <row r="448">
          <cell r="A448">
            <v>1029</v>
          </cell>
          <cell r="B448" t="str">
            <v>In what month and year did you receive your first HIV-positive test result?</v>
          </cell>
        </row>
        <row r="449">
          <cell r="A449">
            <v>1030</v>
          </cell>
          <cell r="B449" t="str">
            <v>Are you currently taking ARVs, that is antiretroviral medicines?  
By currently, I mean that you may have missed some doses but you are still taking ARVs.</v>
          </cell>
        </row>
        <row r="450">
          <cell r="A450">
            <v>1031</v>
          </cell>
          <cell r="B450" t="str">
            <v>How many times have you been tested for HIV in your lifetime?</v>
          </cell>
        </row>
        <row r="451">
          <cell r="A451">
            <v>1032</v>
          </cell>
          <cell r="B451" t="str">
            <v>Have you heard of test kits people can use to test themselves for HIV?</v>
          </cell>
        </row>
        <row r="452">
          <cell r="A452">
            <v>1033</v>
          </cell>
          <cell r="B452" t="str">
            <v>Have you ever tested yourself for HIV using a self-test kit?</v>
          </cell>
        </row>
        <row r="453">
          <cell r="A453">
            <v>1034</v>
          </cell>
          <cell r="B453" t="str">
            <v>Would you buy fresh vegetables from a shopkeeper or vendor if you knew that this person had HIV?</v>
          </cell>
        </row>
        <row r="454">
          <cell r="A454">
            <v>1035</v>
          </cell>
          <cell r="B454" t="str">
            <v>Do you think children living with HIV should be allowed to attend school with children who do not have HIV?</v>
          </cell>
        </row>
        <row r="455">
          <cell r="A455">
            <v>1037</v>
          </cell>
          <cell r="B455" t="str">
            <v>Now I would like to ask you a few questions about your experiences living with HIV.
Have you disclosed your HIV status to anyone other than me?</v>
          </cell>
        </row>
        <row r="456">
          <cell r="A456">
            <v>1038</v>
          </cell>
          <cell r="B456" t="str">
            <v>Do you agree or disagree with the following statement: I have felt ashamed because of my HIV status.</v>
          </cell>
        </row>
        <row r="457">
          <cell r="A457">
            <v>1039</v>
          </cell>
          <cell r="B457" t="str">
            <v>Please tell me if the following things have happened to you, of if you think they have happened to you, because of your HIV status in the last 12 months:</v>
          </cell>
        </row>
        <row r="458">
          <cell r="A458" t="str">
            <v>1039a)</v>
          </cell>
          <cell r="B458" t="str">
            <v>People have talked badly about me because of my HIV status.</v>
          </cell>
        </row>
        <row r="459">
          <cell r="A459" t="str">
            <v>1039b)</v>
          </cell>
          <cell r="B459" t="str">
            <v>Someone else disclosed my HIV status without my permission.</v>
          </cell>
        </row>
        <row r="460">
          <cell r="A460" t="str">
            <v>1039c)</v>
          </cell>
          <cell r="B460" t="str">
            <v>I have been verbally insulted, harassed, or threatened because of my HIV status.</v>
          </cell>
        </row>
        <row r="461">
          <cell r="A461" t="str">
            <v>1039d)</v>
          </cell>
          <cell r="B461" t="str">
            <v>Healthcare workers talked badly about me because of my HIV status.</v>
          </cell>
        </row>
        <row r="462">
          <cell r="A462" t="str">
            <v>1039e)</v>
          </cell>
          <cell r="B462" t="str">
            <v>Healthcare workers yelled at me, scolded me, called me names, or verbally abused me in another way because of my HIV status.</v>
          </cell>
        </row>
        <row r="463">
          <cell r="A463" t="str">
            <v>1040a)</v>
          </cell>
          <cell r="B463" t="str">
            <v>Apart from HIV, have you heard about other infections that can be transmitted through sexual contact?</v>
          </cell>
        </row>
        <row r="464">
          <cell r="A464" t="str">
            <v>1040b)</v>
          </cell>
          <cell r="B464" t="str">
            <v>Have you heard about infections that can be transmitted through sexual contact?</v>
          </cell>
        </row>
        <row r="465">
          <cell r="A465">
            <v>1043</v>
          </cell>
          <cell r="B465" t="str">
            <v>Now I would like to ask you some questions about your health in the last 12 months. During the last 12 months, have you had a disease which you got through sexual contact?</v>
          </cell>
        </row>
        <row r="466">
          <cell r="A466">
            <v>1044</v>
          </cell>
          <cell r="B466" t="str">
            <v>Sometimes women experience a bad-smelling abnormal genital discharge. During the last 12 months, have you had a bad-smelling abnormal genital discharge?</v>
          </cell>
        </row>
        <row r="467">
          <cell r="A467">
            <v>1045</v>
          </cell>
          <cell r="B467" t="str">
            <v>Sometimes women have a genital sore or ulcer. During the last 12 months, have you had a genital sore or ulcer?</v>
          </cell>
        </row>
        <row r="468">
          <cell r="A468">
            <v>1046</v>
          </cell>
          <cell r="B468" t="str">
            <v>If a wife knows her husband has a disease that she can get during sexual intercourse, is she justified in asking that they use a condom when they have sex?</v>
          </cell>
        </row>
        <row r="469">
          <cell r="A469">
            <v>1047</v>
          </cell>
          <cell r="B469" t="str">
            <v>Is a wife justified in refusing to have sex with her husband when she knows he has sex with other women?</v>
          </cell>
        </row>
        <row r="470">
          <cell r="A470">
            <v>1049</v>
          </cell>
          <cell r="B470" t="str">
            <v>Can you say no to your (husband/partner) if you do not want to have sexual intercourse?</v>
          </cell>
        </row>
        <row r="471">
          <cell r="A471">
            <v>1050</v>
          </cell>
          <cell r="B471" t="str">
            <v>Could you ask your (husband/partner) to use a condom if you wanted him to?</v>
          </cell>
        </row>
        <row r="472">
          <cell r="A472">
            <v>1101</v>
          </cell>
          <cell r="B472" t="str">
            <v>How long does it take in minutes to go from your home to the nearest healthcare facility, which could be a hospital, a health clinic, a medical doctor, or a health post?</v>
          </cell>
        </row>
        <row r="473">
          <cell r="A473">
            <v>1102</v>
          </cell>
          <cell r="B473" t="str">
            <v>How do you travel to this healthcare facility from your home?</v>
          </cell>
        </row>
        <row r="474">
          <cell r="A474">
            <v>1103</v>
          </cell>
          <cell r="B474" t="str">
            <v>Has a doctor or other healthcare provider examined your breasts to check for breast cancer?</v>
          </cell>
        </row>
        <row r="475">
          <cell r="A475">
            <v>1104</v>
          </cell>
          <cell r="B475" t="str">
            <v>Now I’m going to ask you about tests a healthcare worker can do to check for cervical cancer, which is cancer in the cervix. The cervix connects the womb to the vagina. To be checked for cervical cancer, a woman is asked to lie on her back with her legs apart. Then the healthcare worker will use a brush or swab to collect a sample from inside her. The sample is sent to a laboratory for testing. This test is called a Pap smear or HPV test. Another method is called a VIA or Visual Inspection with Acetic Acid. In this test, the healthcare worker puts vinegar on the cervix to see if there is a reaction.</v>
          </cell>
        </row>
        <row r="476">
          <cell r="A476">
            <v>1105</v>
          </cell>
          <cell r="B476" t="str">
            <v>Has a doctor or other healthcare worker ever tested you for cervical cancer?</v>
          </cell>
        </row>
        <row r="477">
          <cell r="A477">
            <v>1106</v>
          </cell>
          <cell r="B477" t="str">
            <v>Now I would like to ask you some questions on smoking and tobacco use. Do you currently smoke cigarettes every day, some days, or not at all?</v>
          </cell>
        </row>
        <row r="478">
          <cell r="A478">
            <v>1107</v>
          </cell>
          <cell r="B478" t="str">
            <v>On average, how many cigarettes do you currently smoke each day?</v>
          </cell>
        </row>
        <row r="479">
          <cell r="A479">
            <v>1108</v>
          </cell>
          <cell r="B479" t="str">
            <v>Do you currently smoke or use any other type of tobacco every day, some days, or not at all?</v>
          </cell>
        </row>
        <row r="480">
          <cell r="A480">
            <v>1109</v>
          </cell>
          <cell r="B480" t="str">
            <v>What other type of tobacco do you currently smoke or use?</v>
          </cell>
        </row>
        <row r="481">
          <cell r="A481">
            <v>1110</v>
          </cell>
          <cell r="B481" t="str">
            <v>Now I would like to ask you some questions about drinking alcohol. Have you ever consumed any alcohol, such as beer, wine, spirits, or [ADD OTHER LOCAL EXAMPLES]?</v>
          </cell>
        </row>
        <row r="482">
          <cell r="A482">
            <v>1111</v>
          </cell>
          <cell r="B482" t="str">
            <v>We count one drink of alcohol as one can or bottle of beer, one glass of wine, one shot of spirits, or one cup of [ADD OTHER LOCAL EXAMPLES]. During the last one month, on how many days did you have at least one drink of alcohol?</v>
          </cell>
        </row>
        <row r="483">
          <cell r="A483">
            <v>1112</v>
          </cell>
          <cell r="B483" t="str">
            <v>In the last one month, on the days that you drank alcohol, how many drinks did you usually have per day?</v>
          </cell>
        </row>
        <row r="484">
          <cell r="A484">
            <v>1113</v>
          </cell>
          <cell r="B484" t="str">
            <v>Many different factors can prevent women from getting medical advice or treatment for themselves. When you are sick and want to get medical advice or treatment, is each of the following a big problem or not a big problem:</v>
          </cell>
        </row>
        <row r="485">
          <cell r="A485" t="str">
            <v>1113a)</v>
          </cell>
          <cell r="B485" t="str">
            <v>Getting permission to go to the doctor?</v>
          </cell>
        </row>
        <row r="486">
          <cell r="A486" t="str">
            <v>1113b)</v>
          </cell>
          <cell r="B486" t="str">
            <v>Getting money needed for advice or treatment?</v>
          </cell>
        </row>
        <row r="487">
          <cell r="A487" t="str">
            <v>1113c)</v>
          </cell>
          <cell r="B487" t="str">
            <v>The distance to the health facility?</v>
          </cell>
        </row>
        <row r="488">
          <cell r="A488" t="str">
            <v>1113d)</v>
          </cell>
          <cell r="B488" t="str">
            <v>Not wanting to go alone?</v>
          </cell>
        </row>
        <row r="489">
          <cell r="A489">
            <v>1114</v>
          </cell>
          <cell r="B489" t="str">
            <v>Are you covered by any health insurance?</v>
          </cell>
        </row>
        <row r="490">
          <cell r="A490">
            <v>1115</v>
          </cell>
          <cell r="B490" t="str">
            <v>What type of health insurance are you covered by?</v>
          </cell>
        </row>
      </sheetData>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2654-68AD-4347-936F-CA4A926CD13F}">
  <sheetPr>
    <pageSetUpPr fitToPage="1"/>
  </sheetPr>
  <dimension ref="A1:K1000"/>
  <sheetViews>
    <sheetView tabSelected="1" view="pageLayout" zoomScaleNormal="100" workbookViewId="0">
      <selection activeCell="A6" sqref="A6:J11"/>
    </sheetView>
  </sheetViews>
  <sheetFormatPr defaultColWidth="13.81640625" defaultRowHeight="14.5" x14ac:dyDescent="0.35"/>
  <cols>
    <col min="1" max="26" width="8.36328125" customWidth="1"/>
  </cols>
  <sheetData>
    <row r="1" spans="1:10" ht="14.25" customHeight="1" x14ac:dyDescent="0.35">
      <c r="A1" s="773" t="s">
        <v>209</v>
      </c>
      <c r="B1" s="774"/>
      <c r="C1" s="774"/>
      <c r="D1" s="774"/>
      <c r="E1" s="774"/>
      <c r="F1" s="774"/>
      <c r="G1" s="774"/>
      <c r="H1" s="774"/>
      <c r="I1" s="774"/>
      <c r="J1" s="774"/>
    </row>
    <row r="2" spans="1:10" ht="14.25" customHeight="1" x14ac:dyDescent="0.35">
      <c r="A2" s="775" t="s">
        <v>210</v>
      </c>
      <c r="B2" s="774"/>
      <c r="C2" s="774"/>
      <c r="D2" s="774"/>
      <c r="E2" s="774"/>
      <c r="F2" s="774"/>
      <c r="G2" s="774"/>
      <c r="H2" s="774"/>
      <c r="I2" s="774"/>
      <c r="J2" s="774"/>
    </row>
    <row r="3" spans="1:10" ht="14.25" customHeight="1" x14ac:dyDescent="0.35">
      <c r="A3" s="776"/>
      <c r="B3" s="777"/>
      <c r="C3" s="777"/>
      <c r="D3" s="777"/>
      <c r="E3" s="777"/>
      <c r="F3" s="777"/>
      <c r="G3" s="777"/>
      <c r="H3" s="777"/>
      <c r="I3" s="777"/>
      <c r="J3" s="777"/>
    </row>
    <row r="4" spans="1:10" ht="14.25" customHeight="1" x14ac:dyDescent="0.35">
      <c r="A4" s="778" t="s">
        <v>211</v>
      </c>
      <c r="B4" s="777"/>
      <c r="C4" s="777"/>
      <c r="D4" s="777"/>
      <c r="E4" s="777"/>
      <c r="F4" s="777"/>
      <c r="G4" s="777"/>
      <c r="H4" s="777"/>
      <c r="I4" s="777"/>
      <c r="J4" s="777"/>
    </row>
    <row r="5" spans="1:10" ht="14.25" customHeight="1" x14ac:dyDescent="0.35">
      <c r="A5" s="779"/>
      <c r="B5" s="777"/>
      <c r="C5" s="777"/>
      <c r="D5" s="777"/>
      <c r="E5" s="777"/>
      <c r="F5" s="777"/>
      <c r="G5" s="777"/>
      <c r="H5" s="777"/>
      <c r="I5" s="777"/>
      <c r="J5" s="777"/>
    </row>
    <row r="6" spans="1:10" ht="14.25" customHeight="1" x14ac:dyDescent="0.35">
      <c r="A6" s="780" t="s">
        <v>212</v>
      </c>
      <c r="B6" s="777"/>
      <c r="C6" s="777"/>
      <c r="D6" s="777"/>
      <c r="E6" s="777"/>
      <c r="F6" s="777"/>
      <c r="G6" s="777"/>
      <c r="H6" s="777"/>
      <c r="I6" s="777"/>
      <c r="J6" s="777"/>
    </row>
    <row r="7" spans="1:10" ht="14.25" customHeight="1" x14ac:dyDescent="0.35">
      <c r="A7" s="777"/>
      <c r="B7" s="777"/>
      <c r="C7" s="777"/>
      <c r="D7" s="777"/>
      <c r="E7" s="777"/>
      <c r="F7" s="777"/>
      <c r="G7" s="777"/>
      <c r="H7" s="777"/>
      <c r="I7" s="777"/>
      <c r="J7" s="777"/>
    </row>
    <row r="8" spans="1:10" ht="14.25" customHeight="1" x14ac:dyDescent="0.35">
      <c r="A8" s="777"/>
      <c r="B8" s="777"/>
      <c r="C8" s="777"/>
      <c r="D8" s="777"/>
      <c r="E8" s="777"/>
      <c r="F8" s="777"/>
      <c r="G8" s="777"/>
      <c r="H8" s="777"/>
      <c r="I8" s="777"/>
      <c r="J8" s="777"/>
    </row>
    <row r="9" spans="1:10" ht="14.25" customHeight="1" x14ac:dyDescent="0.35">
      <c r="A9" s="777"/>
      <c r="B9" s="777"/>
      <c r="C9" s="777"/>
      <c r="D9" s="777"/>
      <c r="E9" s="777"/>
      <c r="F9" s="777"/>
      <c r="G9" s="777"/>
      <c r="H9" s="777"/>
      <c r="I9" s="777"/>
      <c r="J9" s="777"/>
    </row>
    <row r="10" spans="1:10" ht="14.25" customHeight="1" x14ac:dyDescent="0.35">
      <c r="A10" s="777"/>
      <c r="B10" s="777"/>
      <c r="C10" s="777"/>
      <c r="D10" s="777"/>
      <c r="E10" s="777"/>
      <c r="F10" s="777"/>
      <c r="G10" s="777"/>
      <c r="H10" s="777"/>
      <c r="I10" s="777"/>
      <c r="J10" s="777"/>
    </row>
    <row r="11" spans="1:10" ht="14.25" customHeight="1" x14ac:dyDescent="0.35">
      <c r="A11" s="777"/>
      <c r="B11" s="777"/>
      <c r="C11" s="777"/>
      <c r="D11" s="777"/>
      <c r="E11" s="777"/>
      <c r="F11" s="777"/>
      <c r="G11" s="777"/>
      <c r="H11" s="777"/>
      <c r="I11" s="777"/>
      <c r="J11" s="777"/>
    </row>
    <row r="12" spans="1:10" ht="14.25" customHeight="1" x14ac:dyDescent="0.35">
      <c r="A12" s="779"/>
      <c r="B12" s="777"/>
      <c r="C12" s="777"/>
      <c r="D12" s="777"/>
      <c r="E12" s="777"/>
      <c r="F12" s="777"/>
      <c r="G12" s="777"/>
      <c r="H12" s="777"/>
      <c r="I12" s="777"/>
      <c r="J12" s="777"/>
    </row>
    <row r="13" spans="1:10" ht="14.25" customHeight="1" x14ac:dyDescent="0.35">
      <c r="A13" s="780" t="s">
        <v>465</v>
      </c>
      <c r="B13" s="777"/>
      <c r="C13" s="777"/>
      <c r="D13" s="777"/>
      <c r="E13" s="777"/>
      <c r="F13" s="777"/>
      <c r="G13" s="777"/>
      <c r="H13" s="777"/>
      <c r="I13" s="777"/>
      <c r="J13" s="777"/>
    </row>
    <row r="14" spans="1:10" ht="14.25" customHeight="1" x14ac:dyDescent="0.35">
      <c r="A14" s="777"/>
      <c r="B14" s="777"/>
      <c r="C14" s="777"/>
      <c r="D14" s="777"/>
      <c r="E14" s="777"/>
      <c r="F14" s="777"/>
      <c r="G14" s="777"/>
      <c r="H14" s="777"/>
      <c r="I14" s="777"/>
      <c r="J14" s="777"/>
    </row>
    <row r="15" spans="1:10" ht="14.25" customHeight="1" x14ac:dyDescent="0.35">
      <c r="A15" s="777"/>
      <c r="B15" s="777"/>
      <c r="C15" s="777"/>
      <c r="D15" s="777"/>
      <c r="E15" s="777"/>
      <c r="F15" s="777"/>
      <c r="G15" s="777"/>
      <c r="H15" s="777"/>
      <c r="I15" s="777"/>
      <c r="J15" s="777"/>
    </row>
    <row r="16" spans="1:10" ht="14.25" customHeight="1" x14ac:dyDescent="0.35">
      <c r="A16" s="777"/>
      <c r="B16" s="777"/>
      <c r="C16" s="777"/>
      <c r="D16" s="777"/>
      <c r="E16" s="777"/>
      <c r="F16" s="777"/>
      <c r="G16" s="777"/>
      <c r="H16" s="777"/>
      <c r="I16" s="777"/>
      <c r="J16" s="777"/>
    </row>
    <row r="17" spans="1:10" ht="14.25" customHeight="1" x14ac:dyDescent="0.35">
      <c r="A17" s="777"/>
      <c r="B17" s="777"/>
      <c r="C17" s="777"/>
      <c r="D17" s="777"/>
      <c r="E17" s="777"/>
      <c r="F17" s="777"/>
      <c r="G17" s="777"/>
      <c r="H17" s="777"/>
      <c r="I17" s="777"/>
      <c r="J17" s="777"/>
    </row>
    <row r="18" spans="1:10" ht="14.25" customHeight="1" x14ac:dyDescent="0.35">
      <c r="A18" s="777"/>
      <c r="B18" s="777"/>
      <c r="C18" s="777"/>
      <c r="D18" s="777"/>
      <c r="E18" s="777"/>
      <c r="F18" s="777"/>
      <c r="G18" s="777"/>
      <c r="H18" s="777"/>
      <c r="I18" s="777"/>
      <c r="J18" s="777"/>
    </row>
    <row r="19" spans="1:10" ht="14.25" customHeight="1" x14ac:dyDescent="0.35">
      <c r="A19" s="781"/>
      <c r="B19" s="777"/>
      <c r="C19" s="777"/>
      <c r="D19" s="777"/>
      <c r="E19" s="777"/>
      <c r="F19" s="777"/>
      <c r="G19" s="777"/>
      <c r="H19" s="777"/>
      <c r="I19" s="777"/>
      <c r="J19" s="777"/>
    </row>
    <row r="20" spans="1:10" ht="14.25" customHeight="1" x14ac:dyDescent="0.35">
      <c r="A20" s="780" t="s">
        <v>213</v>
      </c>
      <c r="B20" s="777"/>
      <c r="C20" s="777"/>
      <c r="D20" s="777"/>
      <c r="E20" s="777"/>
      <c r="F20" s="777"/>
      <c r="G20" s="777"/>
      <c r="H20" s="777"/>
      <c r="I20" s="777"/>
      <c r="J20" s="777"/>
    </row>
    <row r="21" spans="1:10" ht="14.25" customHeight="1" x14ac:dyDescent="0.35">
      <c r="A21" s="777"/>
      <c r="B21" s="777"/>
      <c r="C21" s="777"/>
      <c r="D21" s="777"/>
      <c r="E21" s="777"/>
      <c r="F21" s="777"/>
      <c r="G21" s="777"/>
      <c r="H21" s="777"/>
      <c r="I21" s="777"/>
      <c r="J21" s="777"/>
    </row>
    <row r="22" spans="1:10" ht="14.25" customHeight="1" x14ac:dyDescent="0.35">
      <c r="A22" s="777"/>
      <c r="B22" s="777"/>
      <c r="C22" s="777"/>
      <c r="D22" s="777"/>
      <c r="E22" s="777"/>
      <c r="F22" s="777"/>
      <c r="G22" s="777"/>
      <c r="H22" s="777"/>
      <c r="I22" s="777"/>
      <c r="J22" s="777"/>
    </row>
    <row r="23" spans="1:10" ht="14.25" customHeight="1" x14ac:dyDescent="0.35">
      <c r="A23" s="777"/>
      <c r="B23" s="777"/>
      <c r="C23" s="777"/>
      <c r="D23" s="777"/>
      <c r="E23" s="777"/>
      <c r="F23" s="777"/>
      <c r="G23" s="777"/>
      <c r="H23" s="777"/>
      <c r="I23" s="777"/>
      <c r="J23" s="777"/>
    </row>
    <row r="24" spans="1:10" ht="14.25" customHeight="1" x14ac:dyDescent="0.35">
      <c r="A24" s="777"/>
      <c r="B24" s="777"/>
      <c r="C24" s="777"/>
      <c r="D24" s="777"/>
      <c r="E24" s="777"/>
      <c r="F24" s="777"/>
      <c r="G24" s="777"/>
      <c r="H24" s="777"/>
      <c r="I24" s="777"/>
      <c r="J24" s="777"/>
    </row>
    <row r="25" spans="1:10" ht="14.25" customHeight="1" x14ac:dyDescent="0.35">
      <c r="A25" s="777"/>
      <c r="B25" s="777"/>
      <c r="C25" s="777"/>
      <c r="D25" s="777"/>
      <c r="E25" s="777"/>
      <c r="F25" s="777"/>
      <c r="G25" s="777"/>
      <c r="H25" s="777"/>
      <c r="I25" s="777"/>
      <c r="J25" s="777"/>
    </row>
    <row r="26" spans="1:10" ht="14.25" customHeight="1" x14ac:dyDescent="0.35">
      <c r="A26" s="777"/>
      <c r="B26" s="777"/>
      <c r="C26" s="777"/>
      <c r="D26" s="777"/>
      <c r="E26" s="777"/>
      <c r="F26" s="777"/>
      <c r="G26" s="777"/>
      <c r="H26" s="777"/>
      <c r="I26" s="777"/>
      <c r="J26" s="777"/>
    </row>
    <row r="27" spans="1:10" ht="14.25" customHeight="1" x14ac:dyDescent="0.35">
      <c r="A27" s="781"/>
      <c r="B27" s="777"/>
      <c r="C27" s="777"/>
      <c r="D27" s="777"/>
      <c r="E27" s="777"/>
      <c r="F27" s="777"/>
      <c r="G27" s="777"/>
      <c r="H27" s="777"/>
      <c r="I27" s="777"/>
      <c r="J27" s="777"/>
    </row>
    <row r="28" spans="1:10" ht="14.25" customHeight="1" x14ac:dyDescent="0.35">
      <c r="A28" s="780" t="s">
        <v>214</v>
      </c>
      <c r="B28" s="777"/>
      <c r="C28" s="777"/>
      <c r="D28" s="777"/>
      <c r="E28" s="777"/>
      <c r="F28" s="777"/>
      <c r="G28" s="777"/>
      <c r="H28" s="777"/>
      <c r="I28" s="777"/>
      <c r="J28" s="777"/>
    </row>
    <row r="29" spans="1:10" ht="14.25" customHeight="1" x14ac:dyDescent="0.35">
      <c r="A29" s="777"/>
      <c r="B29" s="777"/>
      <c r="C29" s="777"/>
      <c r="D29" s="777"/>
      <c r="E29" s="777"/>
      <c r="F29" s="777"/>
      <c r="G29" s="777"/>
      <c r="H29" s="777"/>
      <c r="I29" s="777"/>
      <c r="J29" s="777"/>
    </row>
    <row r="30" spans="1:10" ht="14.25" customHeight="1" x14ac:dyDescent="0.35">
      <c r="A30" s="777"/>
      <c r="B30" s="777"/>
      <c r="C30" s="777"/>
      <c r="D30" s="777"/>
      <c r="E30" s="777"/>
      <c r="F30" s="777"/>
      <c r="G30" s="777"/>
      <c r="H30" s="777"/>
      <c r="I30" s="777"/>
      <c r="J30" s="777"/>
    </row>
    <row r="31" spans="1:10" ht="14.25" customHeight="1" x14ac:dyDescent="0.35">
      <c r="A31" s="781"/>
      <c r="B31" s="777"/>
      <c r="C31" s="777"/>
      <c r="D31" s="777"/>
      <c r="E31" s="777"/>
      <c r="F31" s="777"/>
      <c r="G31" s="777"/>
      <c r="H31" s="777"/>
      <c r="I31" s="777"/>
      <c r="J31" s="777"/>
    </row>
    <row r="32" spans="1:10" ht="14.25" customHeight="1" x14ac:dyDescent="0.35">
      <c r="A32" s="780" t="s">
        <v>215</v>
      </c>
      <c r="B32" s="777"/>
      <c r="C32" s="777"/>
      <c r="D32" s="777"/>
      <c r="E32" s="777"/>
      <c r="F32" s="777"/>
      <c r="G32" s="777"/>
      <c r="H32" s="777"/>
      <c r="I32" s="777"/>
      <c r="J32" s="777"/>
    </row>
    <row r="33" spans="1:11" ht="14.25" customHeight="1" x14ac:dyDescent="0.35">
      <c r="A33" s="777"/>
      <c r="B33" s="777"/>
      <c r="C33" s="777"/>
      <c r="D33" s="777"/>
      <c r="E33" s="777"/>
      <c r="F33" s="777"/>
      <c r="G33" s="777"/>
      <c r="H33" s="777"/>
      <c r="I33" s="777"/>
      <c r="J33" s="777"/>
    </row>
    <row r="34" spans="1:11" ht="14.25" customHeight="1" x14ac:dyDescent="0.35">
      <c r="A34" s="777"/>
      <c r="B34" s="777"/>
      <c r="C34" s="777"/>
      <c r="D34" s="777"/>
      <c r="E34" s="777"/>
      <c r="F34" s="777"/>
      <c r="G34" s="777"/>
      <c r="H34" s="777"/>
      <c r="I34" s="777"/>
      <c r="J34" s="777"/>
    </row>
    <row r="35" spans="1:11" ht="14.25" customHeight="1" x14ac:dyDescent="0.35">
      <c r="A35" s="777"/>
      <c r="B35" s="777"/>
      <c r="C35" s="777"/>
      <c r="D35" s="777"/>
      <c r="E35" s="777"/>
      <c r="F35" s="777"/>
      <c r="G35" s="777"/>
      <c r="H35" s="777"/>
      <c r="I35" s="777"/>
      <c r="J35" s="777"/>
    </row>
    <row r="36" spans="1:11" ht="14.25" customHeight="1" x14ac:dyDescent="0.35">
      <c r="A36" s="777"/>
      <c r="B36" s="777"/>
      <c r="C36" s="777"/>
      <c r="D36" s="777"/>
      <c r="E36" s="777"/>
      <c r="F36" s="777"/>
      <c r="G36" s="777"/>
      <c r="H36" s="777"/>
      <c r="I36" s="777"/>
      <c r="J36" s="777"/>
    </row>
    <row r="37" spans="1:11" ht="14.25" customHeight="1" x14ac:dyDescent="0.35">
      <c r="A37" s="781"/>
      <c r="B37" s="777"/>
      <c r="C37" s="777"/>
      <c r="D37" s="777"/>
      <c r="E37" s="777"/>
      <c r="F37" s="777"/>
      <c r="G37" s="777"/>
      <c r="H37" s="777"/>
      <c r="I37" s="777"/>
      <c r="J37" s="777"/>
    </row>
    <row r="38" spans="1:11" ht="14.25" customHeight="1" x14ac:dyDescent="0.35">
      <c r="A38" s="780" t="s">
        <v>216</v>
      </c>
      <c r="B38" s="777"/>
      <c r="C38" s="777"/>
      <c r="D38" s="777"/>
      <c r="E38" s="777"/>
      <c r="F38" s="777"/>
      <c r="G38" s="777"/>
      <c r="H38" s="777"/>
      <c r="I38" s="777"/>
      <c r="J38" s="777"/>
    </row>
    <row r="39" spans="1:11" ht="14.25" customHeight="1" x14ac:dyDescent="0.35">
      <c r="A39" s="777"/>
      <c r="B39" s="777"/>
      <c r="C39" s="777"/>
      <c r="D39" s="777"/>
      <c r="E39" s="777"/>
      <c r="F39" s="777"/>
      <c r="G39" s="777"/>
      <c r="H39" s="777"/>
      <c r="I39" s="777"/>
      <c r="J39" s="777"/>
    </row>
    <row r="40" spans="1:11" ht="14.25" customHeight="1" x14ac:dyDescent="0.35">
      <c r="A40" s="777"/>
      <c r="B40" s="777"/>
      <c r="C40" s="777"/>
      <c r="D40" s="777"/>
      <c r="E40" s="777"/>
      <c r="F40" s="777"/>
      <c r="G40" s="777"/>
      <c r="H40" s="777"/>
      <c r="I40" s="777"/>
      <c r="J40" s="777"/>
    </row>
    <row r="41" spans="1:11" ht="14.25" customHeight="1" x14ac:dyDescent="0.35">
      <c r="A41" s="777"/>
      <c r="B41" s="777"/>
      <c r="C41" s="777"/>
      <c r="D41" s="777"/>
      <c r="E41" s="777"/>
      <c r="F41" s="777"/>
      <c r="G41" s="777"/>
      <c r="H41" s="777"/>
      <c r="I41" s="777"/>
      <c r="J41" s="777"/>
    </row>
    <row r="42" spans="1:11" ht="14.25" customHeight="1" x14ac:dyDescent="0.35">
      <c r="A42" s="777"/>
      <c r="B42" s="777"/>
      <c r="C42" s="777"/>
      <c r="D42" s="777"/>
      <c r="E42" s="777"/>
      <c r="F42" s="777"/>
      <c r="G42" s="777"/>
      <c r="H42" s="777"/>
      <c r="I42" s="777"/>
      <c r="J42" s="777"/>
    </row>
    <row r="43" spans="1:11" ht="14.25" customHeight="1" x14ac:dyDescent="0.35">
      <c r="A43" s="777"/>
      <c r="B43" s="777"/>
      <c r="C43" s="777"/>
      <c r="D43" s="777"/>
      <c r="E43" s="777"/>
      <c r="F43" s="777"/>
      <c r="G43" s="777"/>
      <c r="H43" s="777"/>
      <c r="I43" s="777"/>
      <c r="J43" s="777"/>
    </row>
    <row r="44" spans="1:11" ht="14.25" customHeight="1" x14ac:dyDescent="0.35">
      <c r="A44" s="777"/>
      <c r="B44" s="777"/>
      <c r="C44" s="777"/>
      <c r="D44" s="777"/>
      <c r="E44" s="777"/>
      <c r="F44" s="777"/>
      <c r="G44" s="777"/>
      <c r="H44" s="777"/>
      <c r="I44" s="777"/>
      <c r="J44" s="777"/>
    </row>
    <row r="45" spans="1:11" ht="14.25" customHeight="1" x14ac:dyDescent="0.35">
      <c r="A45" s="777"/>
      <c r="B45" s="777"/>
      <c r="C45" s="777"/>
      <c r="D45" s="777"/>
      <c r="E45" s="777"/>
      <c r="F45" s="777"/>
      <c r="G45" s="777"/>
      <c r="H45" s="777"/>
      <c r="I45" s="777"/>
      <c r="J45" s="777"/>
    </row>
    <row r="46" spans="1:11" ht="74" customHeight="1" x14ac:dyDescent="0.35">
      <c r="A46" s="777"/>
      <c r="B46" s="777"/>
      <c r="C46" s="777"/>
      <c r="D46" s="777"/>
      <c r="E46" s="777"/>
      <c r="F46" s="777"/>
      <c r="G46" s="777"/>
      <c r="H46" s="777"/>
      <c r="I46" s="777"/>
      <c r="J46" s="777"/>
    </row>
    <row r="47" spans="1:11" ht="14.25" customHeight="1" x14ac:dyDescent="0.35">
      <c r="A47" s="779"/>
      <c r="B47" s="777"/>
      <c r="C47" s="777"/>
      <c r="D47" s="777"/>
      <c r="E47" s="777"/>
      <c r="F47" s="777"/>
      <c r="G47" s="777"/>
      <c r="H47" s="777"/>
      <c r="I47" s="777"/>
      <c r="J47" s="777"/>
    </row>
    <row r="48" spans="1:11" ht="14.25" customHeight="1" x14ac:dyDescent="0.35">
      <c r="A48" s="782" t="s">
        <v>466</v>
      </c>
      <c r="B48" s="774"/>
      <c r="C48" s="774"/>
      <c r="D48" s="774"/>
      <c r="E48" s="774"/>
      <c r="F48" s="774"/>
      <c r="G48" s="774"/>
      <c r="H48" s="774"/>
      <c r="I48" s="774"/>
      <c r="J48" s="774"/>
      <c r="K48" s="783"/>
    </row>
    <row r="49" spans="1:11" ht="14.25" customHeight="1" x14ac:dyDescent="0.35">
      <c r="A49" s="774"/>
      <c r="B49" s="777"/>
      <c r="C49" s="777"/>
      <c r="D49" s="777"/>
      <c r="E49" s="777"/>
      <c r="F49" s="777"/>
      <c r="G49" s="777"/>
      <c r="H49" s="777"/>
      <c r="I49" s="777"/>
      <c r="J49" s="774"/>
      <c r="K49" s="777"/>
    </row>
    <row r="50" spans="1:11" ht="14.25" customHeight="1" x14ac:dyDescent="0.35">
      <c r="A50" s="774"/>
      <c r="B50" s="777"/>
      <c r="C50" s="777"/>
      <c r="D50" s="777"/>
      <c r="E50" s="777"/>
      <c r="F50" s="777"/>
      <c r="G50" s="777"/>
      <c r="H50" s="777"/>
      <c r="I50" s="777"/>
      <c r="J50" s="774"/>
      <c r="K50" s="777"/>
    </row>
    <row r="51" spans="1:11" ht="14.25" customHeight="1" x14ac:dyDescent="0.35">
      <c r="A51" s="774"/>
      <c r="B51" s="777"/>
      <c r="C51" s="777"/>
      <c r="D51" s="777"/>
      <c r="E51" s="777"/>
      <c r="F51" s="777"/>
      <c r="G51" s="777"/>
      <c r="H51" s="777"/>
      <c r="I51" s="777"/>
      <c r="J51" s="774"/>
      <c r="K51" s="777"/>
    </row>
    <row r="52" spans="1:11" ht="14.25" customHeight="1" x14ac:dyDescent="0.35">
      <c r="A52" s="774"/>
      <c r="B52" s="777"/>
      <c r="C52" s="777"/>
      <c r="D52" s="777"/>
      <c r="E52" s="777"/>
      <c r="F52" s="777"/>
      <c r="G52" s="777"/>
      <c r="H52" s="777"/>
      <c r="I52" s="777"/>
      <c r="J52" s="774"/>
      <c r="K52" s="777"/>
    </row>
    <row r="53" spans="1:11" ht="15.75" customHeight="1" x14ac:dyDescent="0.35">
      <c r="A53" s="774"/>
      <c r="B53" s="777"/>
      <c r="C53" s="777"/>
      <c r="D53" s="777"/>
      <c r="E53" s="777"/>
      <c r="F53" s="777"/>
      <c r="G53" s="777"/>
      <c r="H53" s="777"/>
      <c r="I53" s="777"/>
      <c r="J53" s="774"/>
      <c r="K53" s="777"/>
    </row>
    <row r="54" spans="1:11" ht="15.75" customHeight="1" x14ac:dyDescent="0.35">
      <c r="A54" s="774"/>
      <c r="B54" s="777"/>
      <c r="C54" s="777"/>
      <c r="D54" s="777"/>
      <c r="E54" s="777"/>
      <c r="F54" s="777"/>
      <c r="G54" s="777"/>
      <c r="H54" s="777"/>
      <c r="I54" s="777"/>
      <c r="J54" s="774"/>
      <c r="K54" s="784"/>
    </row>
    <row r="55" spans="1:11" ht="15.75" customHeight="1" x14ac:dyDescent="0.35">
      <c r="A55" s="774"/>
      <c r="B55" s="777"/>
      <c r="C55" s="777"/>
      <c r="D55" s="777"/>
      <c r="E55" s="777"/>
      <c r="F55" s="777"/>
      <c r="G55" s="777"/>
      <c r="H55" s="777"/>
      <c r="I55" s="777"/>
      <c r="J55" s="774"/>
      <c r="K55" s="784"/>
    </row>
    <row r="56" spans="1:11" ht="15.75" customHeight="1" x14ac:dyDescent="0.35">
      <c r="A56" s="774"/>
      <c r="B56" s="777"/>
      <c r="C56" s="777"/>
      <c r="D56" s="777"/>
      <c r="E56" s="777"/>
      <c r="F56" s="777"/>
      <c r="G56" s="777"/>
      <c r="H56" s="777"/>
      <c r="I56" s="777"/>
      <c r="J56" s="774"/>
      <c r="K56" s="784"/>
    </row>
    <row r="57" spans="1:11" ht="15.75" customHeight="1" x14ac:dyDescent="0.35">
      <c r="A57" s="774"/>
      <c r="B57" s="777"/>
      <c r="C57" s="777"/>
      <c r="D57" s="777"/>
      <c r="E57" s="777"/>
      <c r="F57" s="777"/>
      <c r="G57" s="777"/>
      <c r="H57" s="777"/>
      <c r="I57" s="777"/>
      <c r="J57" s="774"/>
      <c r="K57" s="784"/>
    </row>
    <row r="58" spans="1:11" ht="73.5" customHeight="1" x14ac:dyDescent="0.35">
      <c r="A58" s="774"/>
      <c r="B58" s="774"/>
      <c r="C58" s="774"/>
      <c r="D58" s="774"/>
      <c r="E58" s="774"/>
      <c r="F58" s="774"/>
      <c r="G58" s="774"/>
      <c r="H58" s="774"/>
      <c r="I58" s="774"/>
      <c r="J58" s="774"/>
      <c r="K58" s="784"/>
    </row>
    <row r="59" spans="1:11" ht="14.25" customHeight="1" x14ac:dyDescent="0.35">
      <c r="A59" s="779"/>
      <c r="B59" s="777"/>
      <c r="C59" s="777"/>
      <c r="D59" s="777"/>
      <c r="E59" s="777"/>
      <c r="F59" s="777"/>
      <c r="G59" s="777"/>
      <c r="H59" s="777"/>
      <c r="I59" s="777"/>
      <c r="J59" s="777"/>
    </row>
    <row r="60" spans="1:11" ht="14.25" customHeight="1" x14ac:dyDescent="0.35">
      <c r="A60" s="780" t="s">
        <v>467</v>
      </c>
      <c r="B60" s="774"/>
      <c r="C60" s="774"/>
      <c r="D60" s="774"/>
      <c r="E60" s="774"/>
      <c r="F60" s="774"/>
      <c r="G60" s="774"/>
      <c r="H60" s="774"/>
      <c r="I60" s="774"/>
      <c r="J60" s="774"/>
    </row>
    <row r="61" spans="1:11" ht="14.25" customHeight="1" x14ac:dyDescent="0.35">
      <c r="A61" s="774"/>
      <c r="B61" s="777"/>
      <c r="C61" s="777"/>
      <c r="D61" s="777"/>
      <c r="E61" s="777"/>
      <c r="F61" s="777"/>
      <c r="G61" s="777"/>
      <c r="H61" s="777"/>
      <c r="I61" s="777"/>
      <c r="J61" s="774"/>
    </row>
    <row r="62" spans="1:11" ht="14.25" customHeight="1" x14ac:dyDescent="0.35">
      <c r="A62" s="774"/>
      <c r="B62" s="774"/>
      <c r="C62" s="774"/>
      <c r="D62" s="774"/>
      <c r="E62" s="774"/>
      <c r="F62" s="774"/>
      <c r="G62" s="774"/>
      <c r="H62" s="774"/>
      <c r="I62" s="774"/>
      <c r="J62" s="774"/>
    </row>
    <row r="63" spans="1:11" ht="14.25" customHeight="1" x14ac:dyDescent="0.35">
      <c r="A63" s="779"/>
      <c r="B63" s="777"/>
      <c r="C63" s="777"/>
      <c r="D63" s="777"/>
      <c r="E63" s="777"/>
      <c r="F63" s="777"/>
      <c r="G63" s="777"/>
      <c r="H63" s="777"/>
      <c r="I63" s="777"/>
      <c r="J63" s="777"/>
    </row>
    <row r="64" spans="1:11" ht="70.5" customHeight="1" x14ac:dyDescent="0.35">
      <c r="A64" s="780" t="s">
        <v>217</v>
      </c>
      <c r="B64" s="777"/>
      <c r="C64" s="777"/>
      <c r="D64" s="777"/>
      <c r="E64" s="777"/>
      <c r="F64" s="777"/>
      <c r="G64" s="777"/>
      <c r="H64" s="777"/>
      <c r="I64" s="777"/>
      <c r="J64" s="777"/>
    </row>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spans="3:7" ht="14.25" customHeight="1" x14ac:dyDescent="0.35"/>
    <row r="146" spans="3:7" ht="14.25" customHeight="1" x14ac:dyDescent="0.35"/>
    <row r="147" spans="3:7" ht="14.25" customHeight="1" x14ac:dyDescent="0.35"/>
    <row r="148" spans="3:7" ht="14.25" customHeight="1" x14ac:dyDescent="0.35"/>
    <row r="149" spans="3:7" ht="14.25" customHeight="1" x14ac:dyDescent="0.35"/>
    <row r="150" spans="3:7" ht="14.25" customHeight="1" x14ac:dyDescent="0.35"/>
    <row r="151" spans="3:7" ht="14.25" customHeight="1" x14ac:dyDescent="0.35"/>
    <row r="152" spans="3:7" ht="14.25" customHeight="1" x14ac:dyDescent="0.35"/>
    <row r="153" spans="3:7" ht="14.25" customHeight="1" x14ac:dyDescent="0.35"/>
    <row r="154" spans="3:7" ht="14.25" customHeight="1" x14ac:dyDescent="0.35"/>
    <row r="155" spans="3:7" ht="14.25" customHeight="1" x14ac:dyDescent="0.35"/>
    <row r="156" spans="3:7" ht="14.25" customHeight="1" x14ac:dyDescent="0.35"/>
    <row r="157" spans="3:7" ht="14.25" customHeight="1" x14ac:dyDescent="0.35">
      <c r="C157" s="785"/>
      <c r="D157" s="785"/>
      <c r="E157" s="785"/>
      <c r="F157" s="785"/>
      <c r="G157" s="785"/>
    </row>
    <row r="158" spans="3:7" ht="14.25" customHeight="1" x14ac:dyDescent="0.35">
      <c r="C158" s="785"/>
      <c r="D158" s="785"/>
      <c r="E158" s="785"/>
      <c r="F158" s="785"/>
      <c r="G158" s="785"/>
    </row>
    <row r="159" spans="3:7" ht="14.25" customHeight="1" x14ac:dyDescent="0.35"/>
    <row r="160" spans="3:7" ht="14.25" customHeight="1" x14ac:dyDescent="0.35"/>
    <row r="161" customFormat="1" ht="14.25" customHeight="1" x14ac:dyDescent="0.35"/>
    <row r="162" customFormat="1" ht="14.25" customHeight="1" x14ac:dyDescent="0.35"/>
    <row r="163" customFormat="1" ht="14.25" customHeight="1" x14ac:dyDescent="0.35"/>
    <row r="164" customFormat="1" ht="14.25" customHeight="1" x14ac:dyDescent="0.35"/>
    <row r="165" customFormat="1" ht="14.25" customHeight="1" x14ac:dyDescent="0.35"/>
    <row r="166" customFormat="1" ht="14.25" customHeight="1" x14ac:dyDescent="0.35"/>
    <row r="167" customFormat="1" ht="14.25" customHeight="1" x14ac:dyDescent="0.35"/>
    <row r="168" customFormat="1" ht="14.25" customHeight="1" x14ac:dyDescent="0.35"/>
    <row r="169" customFormat="1" ht="14.25" customHeight="1" x14ac:dyDescent="0.35"/>
    <row r="170" customFormat="1" ht="14.25" customHeight="1" x14ac:dyDescent="0.35"/>
    <row r="171" customFormat="1" ht="14.25" customHeight="1" x14ac:dyDescent="0.35"/>
    <row r="172" customFormat="1" ht="14.25" customHeight="1" x14ac:dyDescent="0.35"/>
    <row r="173" customFormat="1" ht="14.25" customHeight="1" x14ac:dyDescent="0.35"/>
    <row r="174" customFormat="1" ht="14.25" customHeight="1" x14ac:dyDescent="0.35"/>
    <row r="175" customFormat="1" ht="14.25" customHeight="1" x14ac:dyDescent="0.35"/>
    <row r="176" customFormat="1" ht="14.25" customHeight="1" x14ac:dyDescent="0.35"/>
    <row r="177" customFormat="1" ht="14.25" customHeight="1" x14ac:dyDescent="0.35"/>
    <row r="178" customFormat="1" ht="14.25" customHeight="1" x14ac:dyDescent="0.35"/>
    <row r="179" customFormat="1" ht="14.25" customHeight="1" x14ac:dyDescent="0.35"/>
    <row r="180" customFormat="1" ht="14.25" customHeight="1" x14ac:dyDescent="0.35"/>
    <row r="181" customFormat="1" ht="14.25" customHeight="1" x14ac:dyDescent="0.35"/>
    <row r="182" customFormat="1" ht="14.25" customHeight="1" x14ac:dyDescent="0.35"/>
    <row r="183" customFormat="1" ht="14.25" customHeight="1" x14ac:dyDescent="0.35"/>
    <row r="184" customFormat="1" ht="14.25" customHeight="1" x14ac:dyDescent="0.35"/>
    <row r="185" customFormat="1" ht="14.25" customHeight="1" x14ac:dyDescent="0.35"/>
    <row r="186" customFormat="1" ht="14.25" customHeight="1" x14ac:dyDescent="0.35"/>
    <row r="187" customFormat="1" ht="14.25" customHeight="1" x14ac:dyDescent="0.35"/>
    <row r="188" customFormat="1" ht="14.25" customHeight="1" x14ac:dyDescent="0.35"/>
    <row r="189" customFormat="1" ht="14.25" customHeight="1" x14ac:dyDescent="0.35"/>
    <row r="190" customFormat="1" ht="14.25" customHeight="1" x14ac:dyDescent="0.35"/>
    <row r="191" customFormat="1" ht="14.25" customHeight="1" x14ac:dyDescent="0.35"/>
    <row r="192" customFormat="1" ht="14.25" customHeight="1" x14ac:dyDescent="0.35"/>
    <row r="193" customFormat="1" ht="14.25" customHeight="1" x14ac:dyDescent="0.35"/>
    <row r="194" customFormat="1" ht="14.25" customHeight="1" x14ac:dyDescent="0.35"/>
    <row r="195" customFormat="1" ht="14.25" customHeight="1" x14ac:dyDescent="0.35"/>
    <row r="196" customFormat="1" ht="14.25" customHeight="1" x14ac:dyDescent="0.35"/>
    <row r="197" customFormat="1" ht="14.25" customHeight="1" x14ac:dyDescent="0.35"/>
    <row r="198" customFormat="1" ht="14.25" customHeight="1" x14ac:dyDescent="0.35"/>
    <row r="199" customFormat="1" ht="14.25" customHeight="1" x14ac:dyDescent="0.35"/>
    <row r="200" customFormat="1" ht="14.25" customHeight="1" x14ac:dyDescent="0.35"/>
    <row r="201" customFormat="1" ht="14.25" customHeight="1" x14ac:dyDescent="0.35"/>
    <row r="202" customFormat="1" ht="14.25" customHeight="1" x14ac:dyDescent="0.35"/>
    <row r="203" customFormat="1" ht="14.25" customHeight="1" x14ac:dyDescent="0.35"/>
    <row r="204" customFormat="1" ht="14.25" customHeight="1" x14ac:dyDescent="0.35"/>
    <row r="205" customFormat="1" ht="14.25" customHeight="1" x14ac:dyDescent="0.35"/>
    <row r="206" customFormat="1" ht="14.25" customHeight="1" x14ac:dyDescent="0.35"/>
    <row r="207" customFormat="1" ht="14.25" customHeight="1" x14ac:dyDescent="0.35"/>
    <row r="208" customFormat="1" ht="14.25" customHeight="1" x14ac:dyDescent="0.35"/>
    <row r="209" customFormat="1" ht="14.25" customHeight="1" x14ac:dyDescent="0.35"/>
    <row r="210" customFormat="1" ht="14.25" customHeight="1" x14ac:dyDescent="0.35"/>
    <row r="211" customFormat="1" ht="14.25" customHeight="1" x14ac:dyDescent="0.35"/>
    <row r="212" customFormat="1" ht="14.25" customHeight="1" x14ac:dyDescent="0.35"/>
    <row r="213" customFormat="1" ht="14.25" customHeight="1" x14ac:dyDescent="0.35"/>
    <row r="214" customFormat="1" ht="14.25" customHeight="1" x14ac:dyDescent="0.35"/>
    <row r="215" customFormat="1" ht="14.25" customHeight="1" x14ac:dyDescent="0.35"/>
    <row r="216" customFormat="1" ht="14.25" customHeight="1" x14ac:dyDescent="0.35"/>
    <row r="217" customFormat="1" ht="14.25" customHeight="1" x14ac:dyDescent="0.35"/>
    <row r="218" customFormat="1" ht="14.25" customHeight="1" x14ac:dyDescent="0.35"/>
    <row r="219" customFormat="1" ht="14.25" customHeight="1" x14ac:dyDescent="0.35"/>
    <row r="220" customFormat="1" ht="14.25" customHeight="1" x14ac:dyDescent="0.35"/>
    <row r="221" customFormat="1" ht="14.25" customHeight="1" x14ac:dyDescent="0.35"/>
    <row r="222" customFormat="1" ht="14.25" customHeight="1" x14ac:dyDescent="0.35"/>
    <row r="223" customFormat="1" ht="14.25" customHeight="1" x14ac:dyDescent="0.35"/>
    <row r="224" customFormat="1" ht="14.25" customHeight="1" x14ac:dyDescent="0.35"/>
    <row r="225" customFormat="1" ht="14.25" customHeight="1" x14ac:dyDescent="0.35"/>
    <row r="226" customFormat="1" ht="14.25" customHeight="1" x14ac:dyDescent="0.35"/>
    <row r="227" customFormat="1" ht="14.25" customHeight="1" x14ac:dyDescent="0.35"/>
    <row r="228" customFormat="1" ht="14.25" customHeight="1" x14ac:dyDescent="0.35"/>
    <row r="229" customFormat="1" ht="14.25" customHeight="1" x14ac:dyDescent="0.35"/>
    <row r="230" customFormat="1" ht="14.25" customHeight="1" x14ac:dyDescent="0.35"/>
    <row r="231" customFormat="1" ht="14.25" customHeight="1" x14ac:dyDescent="0.35"/>
    <row r="232" customFormat="1" ht="14.25" customHeight="1" x14ac:dyDescent="0.35"/>
    <row r="233" customFormat="1" ht="14.25" customHeight="1" x14ac:dyDescent="0.35"/>
    <row r="234" customFormat="1" ht="14.25" customHeight="1" x14ac:dyDescent="0.35"/>
    <row r="235" customFormat="1" ht="14.25" customHeight="1" x14ac:dyDescent="0.35"/>
    <row r="236" customFormat="1" ht="14.25" customHeight="1" x14ac:dyDescent="0.35"/>
    <row r="237" customFormat="1" ht="14.25" customHeight="1" x14ac:dyDescent="0.35"/>
    <row r="238" customFormat="1" ht="14.25" customHeight="1" x14ac:dyDescent="0.35"/>
    <row r="239" customFormat="1" ht="14.25" customHeight="1" x14ac:dyDescent="0.35"/>
    <row r="240" customFormat="1" ht="14.25" customHeight="1" x14ac:dyDescent="0.35"/>
    <row r="241" customFormat="1" ht="14.25" customHeight="1" x14ac:dyDescent="0.35"/>
    <row r="242" customFormat="1" ht="14.25" customHeight="1" x14ac:dyDescent="0.35"/>
    <row r="243" customFormat="1" ht="14.25" customHeight="1" x14ac:dyDescent="0.35"/>
    <row r="244" customFormat="1" ht="14.25" customHeight="1" x14ac:dyDescent="0.35"/>
    <row r="245" customFormat="1" ht="14.25" customHeight="1" x14ac:dyDescent="0.35"/>
    <row r="246" customFormat="1" ht="14.25" customHeight="1" x14ac:dyDescent="0.35"/>
    <row r="247" customFormat="1" ht="14.25" customHeight="1" x14ac:dyDescent="0.35"/>
    <row r="248" customFormat="1" ht="14.25" customHeight="1" x14ac:dyDescent="0.35"/>
    <row r="249" customFormat="1" ht="14.25" customHeight="1" x14ac:dyDescent="0.35"/>
    <row r="250" customFormat="1" ht="14.25" customHeight="1" x14ac:dyDescent="0.35"/>
    <row r="251" customFormat="1" ht="14.25" customHeight="1" x14ac:dyDescent="0.35"/>
    <row r="252" customFormat="1" ht="14.25" customHeight="1" x14ac:dyDescent="0.35"/>
    <row r="253" customFormat="1" ht="14.25" customHeight="1" x14ac:dyDescent="0.35"/>
    <row r="254" customFormat="1" ht="14.25" customHeight="1" x14ac:dyDescent="0.35"/>
    <row r="255" customFormat="1" ht="14.25" customHeight="1" x14ac:dyDescent="0.35"/>
    <row r="256" customFormat="1" ht="14.25" customHeight="1" x14ac:dyDescent="0.35"/>
    <row r="257" customFormat="1" ht="14.25" customHeight="1" x14ac:dyDescent="0.35"/>
    <row r="258" customFormat="1" ht="14.25" customHeight="1" x14ac:dyDescent="0.35"/>
    <row r="259" customFormat="1" ht="14.25" customHeight="1" x14ac:dyDescent="0.35"/>
    <row r="260" customFormat="1" ht="14.25" customHeight="1" x14ac:dyDescent="0.35"/>
    <row r="261" customFormat="1" ht="14.25" customHeight="1" x14ac:dyDescent="0.35"/>
    <row r="262" customFormat="1" ht="14.25" customHeight="1" x14ac:dyDescent="0.35"/>
    <row r="263" customFormat="1" ht="14.25" customHeight="1" x14ac:dyDescent="0.35"/>
    <row r="264" customFormat="1" ht="14.25" customHeight="1" x14ac:dyDescent="0.35"/>
    <row r="265" customFormat="1" ht="14.25" customHeight="1" x14ac:dyDescent="0.35"/>
    <row r="266" customFormat="1" ht="14.25" customHeight="1" x14ac:dyDescent="0.35"/>
    <row r="267" customFormat="1" ht="14.25" customHeight="1" x14ac:dyDescent="0.35"/>
    <row r="268" customFormat="1" ht="14.25" customHeight="1" x14ac:dyDescent="0.35"/>
    <row r="269" customFormat="1" ht="14.25" customHeight="1" x14ac:dyDescent="0.35"/>
    <row r="270" customFormat="1" ht="14.25" customHeight="1" x14ac:dyDescent="0.35"/>
    <row r="271" customFormat="1" ht="14.25" customHeight="1" x14ac:dyDescent="0.35"/>
    <row r="272" customFormat="1" ht="14.25" customHeight="1" x14ac:dyDescent="0.35"/>
    <row r="273" customFormat="1" ht="14.25" customHeight="1" x14ac:dyDescent="0.35"/>
    <row r="274" customFormat="1" ht="14.25" customHeight="1" x14ac:dyDescent="0.35"/>
    <row r="275" customFormat="1" ht="14.25" customHeight="1" x14ac:dyDescent="0.35"/>
    <row r="276" customFormat="1" ht="14.25" customHeight="1" x14ac:dyDescent="0.35"/>
    <row r="277" customFormat="1" ht="14.25" customHeight="1" x14ac:dyDescent="0.35"/>
    <row r="278" customFormat="1" ht="14.25" customHeight="1" x14ac:dyDescent="0.35"/>
    <row r="279" customFormat="1" ht="14.25" customHeight="1" x14ac:dyDescent="0.35"/>
    <row r="280" customFormat="1" ht="14.25" customHeight="1" x14ac:dyDescent="0.35"/>
    <row r="281" customFormat="1" ht="14.25" customHeight="1" x14ac:dyDescent="0.35"/>
    <row r="282" customFormat="1" ht="14.25" customHeight="1" x14ac:dyDescent="0.35"/>
    <row r="283" customFormat="1" ht="14.25" customHeight="1" x14ac:dyDescent="0.35"/>
    <row r="284" customFormat="1" ht="14.25" customHeight="1" x14ac:dyDescent="0.35"/>
    <row r="285" customFormat="1" ht="14.25" customHeight="1" x14ac:dyDescent="0.35"/>
    <row r="286" customFormat="1" ht="14.25" customHeight="1" x14ac:dyDescent="0.35"/>
    <row r="287" customFormat="1" ht="14.25" customHeight="1" x14ac:dyDescent="0.35"/>
    <row r="288" customFormat="1" ht="14.25" customHeight="1" x14ac:dyDescent="0.35"/>
    <row r="289" customFormat="1" ht="14.25" customHeight="1" x14ac:dyDescent="0.35"/>
    <row r="290" customFormat="1" ht="14.25" customHeight="1" x14ac:dyDescent="0.35"/>
    <row r="291" customFormat="1" ht="14.25" customHeight="1" x14ac:dyDescent="0.35"/>
    <row r="292" customFormat="1" ht="14.25" customHeight="1" x14ac:dyDescent="0.35"/>
    <row r="293" customFormat="1" ht="14.25" customHeight="1" x14ac:dyDescent="0.35"/>
    <row r="294" customFormat="1" ht="14.25" customHeight="1" x14ac:dyDescent="0.35"/>
    <row r="295" customFormat="1" ht="14.25" customHeight="1" x14ac:dyDescent="0.35"/>
    <row r="296" customFormat="1" ht="14.25" customHeight="1" x14ac:dyDescent="0.35"/>
    <row r="297" customFormat="1" ht="14.25" customHeight="1" x14ac:dyDescent="0.35"/>
    <row r="298" customFormat="1" ht="14.25" customHeight="1" x14ac:dyDescent="0.35"/>
    <row r="299" customFormat="1" ht="14.25" customHeight="1" x14ac:dyDescent="0.35"/>
    <row r="300" customFormat="1" ht="14.25" customHeight="1" x14ac:dyDescent="0.35"/>
    <row r="301" customFormat="1" ht="14.25" customHeight="1" x14ac:dyDescent="0.35"/>
    <row r="302" customFormat="1" ht="14.25" customHeight="1" x14ac:dyDescent="0.35"/>
    <row r="303" customFormat="1" ht="14.25" customHeight="1" x14ac:dyDescent="0.35"/>
    <row r="304" customFormat="1" ht="14.25" customHeight="1" x14ac:dyDescent="0.35"/>
    <row r="305" customFormat="1" ht="14.25" customHeight="1" x14ac:dyDescent="0.35"/>
    <row r="306" customFormat="1" ht="14.25" customHeight="1" x14ac:dyDescent="0.35"/>
    <row r="307" customFormat="1" ht="14.25" customHeight="1" x14ac:dyDescent="0.35"/>
    <row r="308" customFormat="1" ht="14.25" customHeight="1" x14ac:dyDescent="0.35"/>
    <row r="309" customFormat="1" ht="14.25" customHeight="1" x14ac:dyDescent="0.35"/>
    <row r="310" customFormat="1" ht="14.25" customHeight="1" x14ac:dyDescent="0.35"/>
    <row r="311" customFormat="1" ht="14.25" customHeight="1" x14ac:dyDescent="0.35"/>
    <row r="312" customFormat="1" ht="14.25" customHeight="1" x14ac:dyDescent="0.35"/>
    <row r="313" customFormat="1" ht="14.25" customHeight="1" x14ac:dyDescent="0.35"/>
    <row r="314" customFormat="1" ht="14.25" customHeight="1" x14ac:dyDescent="0.35"/>
    <row r="315" customFormat="1" ht="14.25" customHeight="1" x14ac:dyDescent="0.35"/>
    <row r="316" customFormat="1" ht="14.25" customHeight="1" x14ac:dyDescent="0.35"/>
    <row r="317" customFormat="1" ht="14.25" customHeight="1" x14ac:dyDescent="0.35"/>
    <row r="318" customFormat="1" ht="14.25" customHeight="1" x14ac:dyDescent="0.35"/>
    <row r="319" customFormat="1" ht="14.25" customHeight="1" x14ac:dyDescent="0.35"/>
    <row r="320" customFormat="1" ht="14.25" customHeight="1" x14ac:dyDescent="0.35"/>
    <row r="321" customFormat="1" ht="14.25" customHeight="1" x14ac:dyDescent="0.35"/>
    <row r="322" customFormat="1" ht="14.25" customHeight="1" x14ac:dyDescent="0.35"/>
    <row r="323" customFormat="1" ht="14.25" customHeight="1" x14ac:dyDescent="0.35"/>
    <row r="324" customFormat="1" ht="14.25" customHeight="1" x14ac:dyDescent="0.35"/>
    <row r="325" customFormat="1" ht="14.25" customHeight="1" x14ac:dyDescent="0.35"/>
    <row r="326" customFormat="1" ht="14.25" customHeight="1" x14ac:dyDescent="0.35"/>
    <row r="327" customFormat="1" ht="14.25" customHeight="1" x14ac:dyDescent="0.35"/>
    <row r="328" customFormat="1" ht="14.25" customHeight="1" x14ac:dyDescent="0.35"/>
    <row r="329" customFormat="1" ht="14.25" customHeight="1" x14ac:dyDescent="0.35"/>
    <row r="330" customFormat="1" ht="14.25" customHeight="1" x14ac:dyDescent="0.35"/>
    <row r="331" customFormat="1" ht="14.25" customHeight="1" x14ac:dyDescent="0.35"/>
    <row r="332" customFormat="1" ht="14.25" customHeight="1" x14ac:dyDescent="0.35"/>
    <row r="333" customFormat="1" ht="14.25" customHeight="1" x14ac:dyDescent="0.35"/>
    <row r="334" customFormat="1" ht="14.25" customHeight="1" x14ac:dyDescent="0.35"/>
    <row r="335" customFormat="1" ht="14.25" customHeight="1" x14ac:dyDescent="0.35"/>
    <row r="336" customFormat="1" ht="14.25" customHeight="1" x14ac:dyDescent="0.35"/>
    <row r="337" customFormat="1" ht="14.25" customHeight="1" x14ac:dyDescent="0.35"/>
    <row r="338" customFormat="1" ht="14.25" customHeight="1" x14ac:dyDescent="0.35"/>
    <row r="339" customFormat="1" ht="14.25" customHeight="1" x14ac:dyDescent="0.35"/>
    <row r="340" customFormat="1" ht="14.25" customHeight="1" x14ac:dyDescent="0.35"/>
    <row r="341" customFormat="1" ht="14.25" customHeight="1" x14ac:dyDescent="0.35"/>
    <row r="342" customFormat="1" ht="14.25" customHeight="1" x14ac:dyDescent="0.35"/>
    <row r="343" customFormat="1" ht="14.25" customHeight="1" x14ac:dyDescent="0.35"/>
    <row r="344" customFormat="1" ht="14.25" customHeight="1" x14ac:dyDescent="0.35"/>
    <row r="345" customFormat="1" ht="14.25" customHeight="1" x14ac:dyDescent="0.35"/>
    <row r="346" customFormat="1" ht="14.25" customHeight="1" x14ac:dyDescent="0.35"/>
    <row r="347" customFormat="1" ht="14.25" customHeight="1" x14ac:dyDescent="0.35"/>
    <row r="348" customFormat="1" ht="14.25" customHeight="1" x14ac:dyDescent="0.35"/>
    <row r="349" customFormat="1" ht="14.25" customHeight="1" x14ac:dyDescent="0.35"/>
    <row r="350" customFormat="1" ht="14.25" customHeight="1" x14ac:dyDescent="0.35"/>
    <row r="351" customFormat="1" ht="14.25" customHeight="1" x14ac:dyDescent="0.35"/>
    <row r="352" customFormat="1" ht="14.25" customHeight="1" x14ac:dyDescent="0.35"/>
    <row r="353" customFormat="1" ht="14.25" customHeight="1" x14ac:dyDescent="0.35"/>
    <row r="354" customFormat="1" ht="14.25" customHeight="1" x14ac:dyDescent="0.35"/>
    <row r="355" customFormat="1" ht="14.25" customHeight="1" x14ac:dyDescent="0.35"/>
    <row r="356" customFormat="1" ht="14.25" customHeight="1" x14ac:dyDescent="0.35"/>
    <row r="357" customFormat="1" ht="14.25" customHeight="1" x14ac:dyDescent="0.35"/>
    <row r="358" customFormat="1" ht="14.25" customHeight="1" x14ac:dyDescent="0.35"/>
    <row r="359" customFormat="1" ht="14.25" customHeight="1" x14ac:dyDescent="0.35"/>
    <row r="360" customFormat="1" ht="14.25" customHeight="1" x14ac:dyDescent="0.35"/>
    <row r="361" customFormat="1" ht="14.25" customHeight="1" x14ac:dyDescent="0.35"/>
    <row r="362" customFormat="1" ht="14.25" customHeight="1" x14ac:dyDescent="0.35"/>
    <row r="363" customFormat="1" ht="14.25" customHeight="1" x14ac:dyDescent="0.35"/>
    <row r="364" customFormat="1" ht="14.25" customHeight="1" x14ac:dyDescent="0.35"/>
    <row r="365" customFormat="1" ht="14.25" customHeight="1" x14ac:dyDescent="0.35"/>
    <row r="366" customFormat="1" ht="14.25" customHeight="1" x14ac:dyDescent="0.35"/>
    <row r="367" customFormat="1" ht="14.25" customHeight="1" x14ac:dyDescent="0.35"/>
    <row r="368" customFormat="1" ht="14.25" customHeight="1" x14ac:dyDescent="0.35"/>
    <row r="369" customFormat="1" ht="14.25" customHeight="1" x14ac:dyDescent="0.35"/>
    <row r="370" customFormat="1" ht="14.25" customHeight="1" x14ac:dyDescent="0.35"/>
    <row r="371" customFormat="1" ht="14.25" customHeight="1" x14ac:dyDescent="0.35"/>
    <row r="372" customFormat="1" ht="14.25" customHeight="1" x14ac:dyDescent="0.35"/>
    <row r="373" customFormat="1" ht="14.25" customHeight="1" x14ac:dyDescent="0.35"/>
    <row r="374" customFormat="1" ht="14.25" customHeight="1" x14ac:dyDescent="0.35"/>
    <row r="375" customFormat="1" ht="14.25" customHeight="1" x14ac:dyDescent="0.35"/>
    <row r="376" customFormat="1" ht="14.25" customHeight="1" x14ac:dyDescent="0.35"/>
    <row r="377" customFormat="1" ht="14.25" customHeight="1" x14ac:dyDescent="0.35"/>
    <row r="378" customFormat="1" ht="14.25" customHeight="1" x14ac:dyDescent="0.35"/>
    <row r="379" customFormat="1" ht="14.25" customHeight="1" x14ac:dyDescent="0.35"/>
    <row r="380" customFormat="1" ht="14.25" customHeight="1" x14ac:dyDescent="0.35"/>
    <row r="381" customFormat="1" ht="14.25" customHeight="1" x14ac:dyDescent="0.35"/>
    <row r="382" customFormat="1" ht="14.25" customHeight="1" x14ac:dyDescent="0.35"/>
    <row r="383" customFormat="1" ht="14.25" customHeight="1" x14ac:dyDescent="0.35"/>
    <row r="384" customFormat="1" ht="14.25" customHeight="1" x14ac:dyDescent="0.35"/>
    <row r="385" customFormat="1" ht="14.25" customHeight="1" x14ac:dyDescent="0.35"/>
    <row r="386" customFormat="1" ht="14.25" customHeight="1" x14ac:dyDescent="0.35"/>
    <row r="387" customFormat="1" ht="14.25" customHeight="1" x14ac:dyDescent="0.35"/>
    <row r="388" customFormat="1" ht="14.25" customHeight="1" x14ac:dyDescent="0.35"/>
    <row r="389" customFormat="1" ht="14.25" customHeight="1" x14ac:dyDescent="0.35"/>
    <row r="390" customFormat="1" ht="14.25" customHeight="1" x14ac:dyDescent="0.35"/>
    <row r="391" customFormat="1" ht="14.25" customHeight="1" x14ac:dyDescent="0.35"/>
    <row r="392" customFormat="1" ht="14.25" customHeight="1" x14ac:dyDescent="0.35"/>
    <row r="393" customFormat="1" ht="14.25" customHeight="1" x14ac:dyDescent="0.35"/>
    <row r="394" customFormat="1" ht="14.25" customHeight="1" x14ac:dyDescent="0.35"/>
    <row r="395" customFormat="1" ht="14.25" customHeight="1" x14ac:dyDescent="0.35"/>
    <row r="396" customFormat="1" ht="14.25" customHeight="1" x14ac:dyDescent="0.35"/>
    <row r="397" customFormat="1" ht="14.25" customHeight="1" x14ac:dyDescent="0.35"/>
    <row r="398" customFormat="1" ht="14.25" customHeight="1" x14ac:dyDescent="0.35"/>
    <row r="399" customFormat="1" ht="14.25" customHeight="1" x14ac:dyDescent="0.35"/>
    <row r="400" customFormat="1" ht="14.25" customHeight="1" x14ac:dyDescent="0.35"/>
    <row r="401" customFormat="1" ht="14.25" customHeight="1" x14ac:dyDescent="0.35"/>
    <row r="402" customFormat="1" ht="14.25" customHeight="1" x14ac:dyDescent="0.35"/>
    <row r="403" customFormat="1" ht="14.25" customHeight="1" x14ac:dyDescent="0.35"/>
    <row r="404" customFormat="1" ht="14.25" customHeight="1" x14ac:dyDescent="0.35"/>
    <row r="405" customFormat="1" ht="14.25" customHeight="1" x14ac:dyDescent="0.35"/>
    <row r="406" customFormat="1" ht="14.25" customHeight="1" x14ac:dyDescent="0.35"/>
    <row r="407" customFormat="1" ht="14.25" customHeight="1" x14ac:dyDescent="0.35"/>
    <row r="408" customFormat="1" ht="14.25" customHeight="1" x14ac:dyDescent="0.35"/>
    <row r="409" customFormat="1" ht="14.25" customHeight="1" x14ac:dyDescent="0.35"/>
    <row r="410" customFormat="1" ht="14.25" customHeight="1" x14ac:dyDescent="0.35"/>
    <row r="411" customFormat="1" ht="14.25" customHeight="1" x14ac:dyDescent="0.35"/>
    <row r="412" customFormat="1" ht="14.25" customHeight="1" x14ac:dyDescent="0.35"/>
    <row r="413" customFormat="1" ht="14.25" customHeight="1" x14ac:dyDescent="0.35"/>
    <row r="414" customFormat="1" ht="14.25" customHeight="1" x14ac:dyDescent="0.35"/>
    <row r="415" customFormat="1" ht="14.25" customHeight="1" x14ac:dyDescent="0.35"/>
    <row r="416" customFormat="1" ht="14.25" customHeight="1" x14ac:dyDescent="0.35"/>
    <row r="417" customFormat="1" ht="14.25" customHeight="1" x14ac:dyDescent="0.35"/>
    <row r="418" customFormat="1" ht="14.25" customHeight="1" x14ac:dyDescent="0.35"/>
    <row r="419" customFormat="1" ht="14.25" customHeight="1" x14ac:dyDescent="0.35"/>
    <row r="420" customFormat="1" ht="14.25" customHeight="1" x14ac:dyDescent="0.35"/>
    <row r="421" customFormat="1" ht="14.25" customHeight="1" x14ac:dyDescent="0.35"/>
    <row r="422" customFormat="1" ht="14.25" customHeight="1" x14ac:dyDescent="0.35"/>
    <row r="423" customFormat="1" ht="14.25" customHeight="1" x14ac:dyDescent="0.35"/>
    <row r="424" customFormat="1" ht="14.25" customHeight="1" x14ac:dyDescent="0.35"/>
    <row r="425" customFormat="1" ht="14.25" customHeight="1" x14ac:dyDescent="0.35"/>
    <row r="426" customFormat="1" ht="14.25" customHeight="1" x14ac:dyDescent="0.35"/>
    <row r="427" customFormat="1" ht="14.25" customHeight="1" x14ac:dyDescent="0.35"/>
    <row r="428" customFormat="1" ht="14.25" customHeight="1" x14ac:dyDescent="0.35"/>
    <row r="429" customFormat="1" ht="14.25" customHeight="1" x14ac:dyDescent="0.35"/>
    <row r="430" customFormat="1" ht="14.25" customHeight="1" x14ac:dyDescent="0.35"/>
    <row r="431" customFormat="1" ht="14.25" customHeight="1" x14ac:dyDescent="0.35"/>
    <row r="432" customFormat="1" ht="14.25" customHeight="1" x14ac:dyDescent="0.35"/>
    <row r="433" customFormat="1" ht="14.25" customHeight="1" x14ac:dyDescent="0.35"/>
    <row r="434" customFormat="1" ht="14.25" customHeight="1" x14ac:dyDescent="0.35"/>
    <row r="435" customFormat="1" ht="14.25" customHeight="1" x14ac:dyDescent="0.35"/>
    <row r="436" customFormat="1" ht="14.25" customHeight="1" x14ac:dyDescent="0.35"/>
    <row r="437" customFormat="1" ht="14.25" customHeight="1" x14ac:dyDescent="0.35"/>
    <row r="438" customFormat="1" ht="14.25" customHeight="1" x14ac:dyDescent="0.35"/>
    <row r="439" customFormat="1" ht="14.25" customHeight="1" x14ac:dyDescent="0.35"/>
    <row r="440" customFormat="1" ht="14.25" customHeight="1" x14ac:dyDescent="0.35"/>
    <row r="441" customFormat="1" ht="14.25" customHeight="1" x14ac:dyDescent="0.35"/>
    <row r="442" customFormat="1" ht="14.25" customHeight="1" x14ac:dyDescent="0.35"/>
    <row r="443" customFormat="1" ht="14.25" customHeight="1" x14ac:dyDescent="0.35"/>
    <row r="444" customFormat="1" ht="14.25" customHeight="1" x14ac:dyDescent="0.35"/>
    <row r="445" customFormat="1" ht="14.25" customHeight="1" x14ac:dyDescent="0.35"/>
    <row r="446" customFormat="1" ht="14.25" customHeight="1" x14ac:dyDescent="0.35"/>
    <row r="447" customFormat="1" ht="14.25" customHeight="1" x14ac:dyDescent="0.35"/>
    <row r="448" customFormat="1" ht="14.25" customHeight="1" x14ac:dyDescent="0.35"/>
    <row r="449" customFormat="1" ht="14.25" customHeight="1" x14ac:dyDescent="0.35"/>
    <row r="450" customFormat="1" ht="14.25" customHeight="1" x14ac:dyDescent="0.35"/>
    <row r="451" customFormat="1" ht="14.25" customHeight="1" x14ac:dyDescent="0.35"/>
    <row r="452" customFormat="1" ht="14.25" customHeight="1" x14ac:dyDescent="0.35"/>
    <row r="453" customFormat="1" ht="14.25" customHeight="1" x14ac:dyDescent="0.35"/>
    <row r="454" customFormat="1" ht="14.25" customHeight="1" x14ac:dyDescent="0.35"/>
    <row r="455" customFormat="1" ht="14.25" customHeight="1" x14ac:dyDescent="0.35"/>
    <row r="456" customFormat="1" ht="14.25" customHeight="1" x14ac:dyDescent="0.35"/>
    <row r="457" customFormat="1" ht="14.25" customHeight="1" x14ac:dyDescent="0.35"/>
    <row r="458" customFormat="1" ht="14.25" customHeight="1" x14ac:dyDescent="0.35"/>
    <row r="459" customFormat="1" ht="14.25" customHeight="1" x14ac:dyDescent="0.35"/>
    <row r="460" customFormat="1" ht="14.25" customHeight="1" x14ac:dyDescent="0.35"/>
    <row r="461" customFormat="1" ht="14.25" customHeight="1" x14ac:dyDescent="0.35"/>
    <row r="462" customFormat="1" ht="14.25" customHeight="1" x14ac:dyDescent="0.35"/>
    <row r="463" customFormat="1" ht="14.25" customHeight="1" x14ac:dyDescent="0.35"/>
    <row r="464" customFormat="1" ht="14.25" customHeight="1" x14ac:dyDescent="0.35"/>
    <row r="465" customFormat="1" ht="14.25" customHeight="1" x14ac:dyDescent="0.35"/>
    <row r="466" customFormat="1" ht="14.25" customHeight="1" x14ac:dyDescent="0.35"/>
    <row r="467" customFormat="1" ht="14.25" customHeight="1" x14ac:dyDescent="0.35"/>
    <row r="468" customFormat="1" ht="14.25" customHeight="1" x14ac:dyDescent="0.35"/>
    <row r="469" customFormat="1" ht="14.25" customHeight="1" x14ac:dyDescent="0.35"/>
    <row r="470" customFormat="1" ht="14.25" customHeight="1" x14ac:dyDescent="0.35"/>
    <row r="471" customFormat="1" ht="14.25" customHeight="1" x14ac:dyDescent="0.35"/>
    <row r="472" customFormat="1" ht="14.25" customHeight="1" x14ac:dyDescent="0.35"/>
    <row r="473" customFormat="1" ht="14.25" customHeight="1" x14ac:dyDescent="0.35"/>
    <row r="474" customFormat="1" ht="14.25" customHeight="1" x14ac:dyDescent="0.35"/>
    <row r="475" customFormat="1" ht="14.25" customHeight="1" x14ac:dyDescent="0.35"/>
    <row r="476" customFormat="1" ht="14.25" customHeight="1" x14ac:dyDescent="0.35"/>
    <row r="477" customFormat="1" ht="14.25" customHeight="1" x14ac:dyDescent="0.35"/>
    <row r="478" customFormat="1" ht="14.25" customHeight="1" x14ac:dyDescent="0.35"/>
    <row r="479" customFormat="1" ht="14.25" customHeight="1" x14ac:dyDescent="0.35"/>
    <row r="480" customFormat="1" ht="14.25" customHeight="1" x14ac:dyDescent="0.35"/>
    <row r="481" customFormat="1" ht="14.25" customHeight="1" x14ac:dyDescent="0.35"/>
    <row r="482" customFormat="1" ht="14.25" customHeight="1" x14ac:dyDescent="0.35"/>
    <row r="483" customFormat="1" ht="14.25" customHeight="1" x14ac:dyDescent="0.35"/>
    <row r="484" customFormat="1" ht="14.25" customHeight="1" x14ac:dyDescent="0.35"/>
    <row r="485" customFormat="1" ht="14.25" customHeight="1" x14ac:dyDescent="0.35"/>
    <row r="486" customFormat="1" ht="14.25" customHeight="1" x14ac:dyDescent="0.35"/>
    <row r="487" customFormat="1" ht="14.25" customHeight="1" x14ac:dyDescent="0.35"/>
    <row r="488" customFormat="1" ht="14.25" customHeight="1" x14ac:dyDescent="0.35"/>
    <row r="489" customFormat="1" ht="14.25" customHeight="1" x14ac:dyDescent="0.35"/>
    <row r="490" customFormat="1" ht="14.25" customHeight="1" x14ac:dyDescent="0.35"/>
    <row r="491" customFormat="1" ht="14.25" customHeight="1" x14ac:dyDescent="0.35"/>
    <row r="492" customFormat="1" ht="14.25" customHeight="1" x14ac:dyDescent="0.35"/>
    <row r="493" customFormat="1" ht="14.25" customHeight="1" x14ac:dyDescent="0.35"/>
    <row r="494" customFormat="1" ht="14.25" customHeight="1" x14ac:dyDescent="0.35"/>
    <row r="495" customFormat="1" ht="14.25" customHeight="1" x14ac:dyDescent="0.35"/>
    <row r="496" customFormat="1" ht="14.25" customHeight="1" x14ac:dyDescent="0.35"/>
    <row r="497" customFormat="1" ht="14.25" customHeight="1" x14ac:dyDescent="0.35"/>
    <row r="498" customFormat="1" ht="14.25" customHeight="1" x14ac:dyDescent="0.35"/>
    <row r="499" customFormat="1" ht="14.25" customHeight="1" x14ac:dyDescent="0.35"/>
    <row r="500" customFormat="1" ht="14.25" customHeight="1" x14ac:dyDescent="0.35"/>
    <row r="501" customFormat="1" ht="14.25" customHeight="1" x14ac:dyDescent="0.35"/>
    <row r="502" customFormat="1" ht="14.25" customHeight="1" x14ac:dyDescent="0.35"/>
    <row r="503" customFormat="1" ht="14.25" customHeight="1" x14ac:dyDescent="0.35"/>
    <row r="504" customFormat="1" ht="14.25" customHeight="1" x14ac:dyDescent="0.35"/>
    <row r="505" customFormat="1" ht="14.25" customHeight="1" x14ac:dyDescent="0.35"/>
    <row r="506" customFormat="1" ht="14.25" customHeight="1" x14ac:dyDescent="0.35"/>
    <row r="507" customFormat="1" ht="14.25" customHeight="1" x14ac:dyDescent="0.35"/>
    <row r="508" customFormat="1" ht="14.25" customHeight="1" x14ac:dyDescent="0.35"/>
    <row r="509" customFormat="1" ht="14.25" customHeight="1" x14ac:dyDescent="0.35"/>
    <row r="510" customFormat="1" ht="14.25" customHeight="1" x14ac:dyDescent="0.35"/>
    <row r="511" customFormat="1" ht="14.25" customHeight="1" x14ac:dyDescent="0.35"/>
    <row r="512" customFormat="1" ht="14.25" customHeight="1" x14ac:dyDescent="0.35"/>
    <row r="513" customFormat="1" ht="14.25" customHeight="1" x14ac:dyDescent="0.35"/>
    <row r="514" customFormat="1" ht="14.25" customHeight="1" x14ac:dyDescent="0.35"/>
    <row r="515" customFormat="1" ht="14.25" customHeight="1" x14ac:dyDescent="0.35"/>
    <row r="516" customFormat="1" ht="14.25" customHeight="1" x14ac:dyDescent="0.35"/>
    <row r="517" customFormat="1" ht="14.25" customHeight="1" x14ac:dyDescent="0.35"/>
    <row r="518" customFormat="1" ht="14.25" customHeight="1" x14ac:dyDescent="0.35"/>
    <row r="519" customFormat="1" ht="14.25" customHeight="1" x14ac:dyDescent="0.35"/>
    <row r="520" customFormat="1" ht="14.25" customHeight="1" x14ac:dyDescent="0.35"/>
    <row r="521" customFormat="1" ht="14.25" customHeight="1" x14ac:dyDescent="0.35"/>
    <row r="522" customFormat="1" ht="14.25" customHeight="1" x14ac:dyDescent="0.35"/>
    <row r="523" customFormat="1" ht="14.25" customHeight="1" x14ac:dyDescent="0.35"/>
    <row r="524" customFormat="1" ht="14.25" customHeight="1" x14ac:dyDescent="0.35"/>
    <row r="525" customFormat="1" ht="14.25" customHeight="1" x14ac:dyDescent="0.35"/>
    <row r="526" customFormat="1" ht="14.25" customHeight="1" x14ac:dyDescent="0.35"/>
    <row r="527" customFormat="1" ht="14.25" customHeight="1" x14ac:dyDescent="0.35"/>
    <row r="528" customFormat="1" ht="14.25" customHeight="1" x14ac:dyDescent="0.35"/>
    <row r="529" customFormat="1" ht="14.25" customHeight="1" x14ac:dyDescent="0.35"/>
    <row r="530" customFormat="1" ht="14.25" customHeight="1" x14ac:dyDescent="0.35"/>
    <row r="531" customFormat="1" ht="14.25" customHeight="1" x14ac:dyDescent="0.35"/>
    <row r="532" customFormat="1" ht="14.25" customHeight="1" x14ac:dyDescent="0.35"/>
    <row r="533" customFormat="1" ht="14.25" customHeight="1" x14ac:dyDescent="0.35"/>
    <row r="534" customFormat="1" ht="14.25" customHeight="1" x14ac:dyDescent="0.35"/>
    <row r="535" customFormat="1" ht="14.25" customHeight="1" x14ac:dyDescent="0.35"/>
    <row r="536" customFormat="1" ht="14.25" customHeight="1" x14ac:dyDescent="0.35"/>
    <row r="537" customFormat="1" ht="14.25" customHeight="1" x14ac:dyDescent="0.35"/>
    <row r="538" customFormat="1" ht="14.25" customHeight="1" x14ac:dyDescent="0.35"/>
    <row r="539" customFormat="1" ht="14.25" customHeight="1" x14ac:dyDescent="0.35"/>
    <row r="540" customFormat="1" ht="14.25" customHeight="1" x14ac:dyDescent="0.35"/>
    <row r="541" customFormat="1" ht="14.25" customHeight="1" x14ac:dyDescent="0.35"/>
    <row r="542" customFormat="1" ht="14.25" customHeight="1" x14ac:dyDescent="0.35"/>
    <row r="543" customFormat="1" ht="14.25" customHeight="1" x14ac:dyDescent="0.35"/>
    <row r="544" customFormat="1" ht="14.25" customHeight="1" x14ac:dyDescent="0.35"/>
    <row r="545" customFormat="1" ht="14.25" customHeight="1" x14ac:dyDescent="0.35"/>
    <row r="546" customFormat="1" ht="14.25" customHeight="1" x14ac:dyDescent="0.35"/>
    <row r="547" customFormat="1" ht="14.25" customHeight="1" x14ac:dyDescent="0.35"/>
    <row r="548" customFormat="1" ht="14.25" customHeight="1" x14ac:dyDescent="0.35"/>
    <row r="549" customFormat="1" ht="14.25" customHeight="1" x14ac:dyDescent="0.35"/>
    <row r="550" customFormat="1" ht="14.25" customHeight="1" x14ac:dyDescent="0.35"/>
    <row r="551" customFormat="1" ht="14.25" customHeight="1" x14ac:dyDescent="0.35"/>
    <row r="552" customFormat="1" ht="14.25" customHeight="1" x14ac:dyDescent="0.35"/>
    <row r="553" customFormat="1" ht="14.25" customHeight="1" x14ac:dyDescent="0.35"/>
    <row r="554" customFormat="1" ht="14.25" customHeight="1" x14ac:dyDescent="0.35"/>
    <row r="555" customFormat="1" ht="14.25" customHeight="1" x14ac:dyDescent="0.35"/>
    <row r="556" customFormat="1" ht="14.25" customHeight="1" x14ac:dyDescent="0.35"/>
    <row r="557" customFormat="1" ht="14.25" customHeight="1" x14ac:dyDescent="0.35"/>
    <row r="558" customFormat="1" ht="14.25" customHeight="1" x14ac:dyDescent="0.35"/>
    <row r="559" customFormat="1" ht="14.25" customHeight="1" x14ac:dyDescent="0.35"/>
    <row r="560" customFormat="1" ht="14.25" customHeight="1" x14ac:dyDescent="0.35"/>
    <row r="561" customFormat="1" ht="14.25" customHeight="1" x14ac:dyDescent="0.35"/>
    <row r="562" customFormat="1" ht="14.25" customHeight="1" x14ac:dyDescent="0.35"/>
    <row r="563" customFormat="1" ht="14.25" customHeight="1" x14ac:dyDescent="0.35"/>
    <row r="564" customFormat="1" ht="14.25" customHeight="1" x14ac:dyDescent="0.35"/>
    <row r="565" customFormat="1" ht="14.25" customHeight="1" x14ac:dyDescent="0.35"/>
    <row r="566" customFormat="1" ht="14.25" customHeight="1" x14ac:dyDescent="0.35"/>
    <row r="567" customFormat="1" ht="14.25" customHeight="1" x14ac:dyDescent="0.35"/>
    <row r="568" customFormat="1" ht="14.25" customHeight="1" x14ac:dyDescent="0.35"/>
    <row r="569" customFormat="1" ht="14.25" customHeight="1" x14ac:dyDescent="0.35"/>
    <row r="570" customFormat="1" ht="14.25" customHeight="1" x14ac:dyDescent="0.35"/>
    <row r="571" customFormat="1" ht="14.25" customHeight="1" x14ac:dyDescent="0.35"/>
    <row r="572" customFormat="1" ht="14.25" customHeight="1" x14ac:dyDescent="0.35"/>
    <row r="573" customFormat="1" ht="14.25" customHeight="1" x14ac:dyDescent="0.35"/>
    <row r="574" customFormat="1" ht="14.25" customHeight="1" x14ac:dyDescent="0.35"/>
    <row r="575" customFormat="1" ht="14.25" customHeight="1" x14ac:dyDescent="0.35"/>
    <row r="576" customFormat="1" ht="14.25" customHeight="1" x14ac:dyDescent="0.35"/>
    <row r="577" customFormat="1" ht="14.25" customHeight="1" x14ac:dyDescent="0.35"/>
    <row r="578" customFormat="1" ht="14.25" customHeight="1" x14ac:dyDescent="0.35"/>
    <row r="579" customFormat="1" ht="14.25" customHeight="1" x14ac:dyDescent="0.35"/>
    <row r="580" customFormat="1" ht="14.25" customHeight="1" x14ac:dyDescent="0.35"/>
    <row r="581" customFormat="1" ht="14.25" customHeight="1" x14ac:dyDescent="0.35"/>
    <row r="582" customFormat="1" ht="14.25" customHeight="1" x14ac:dyDescent="0.35"/>
    <row r="583" customFormat="1" ht="14.25" customHeight="1" x14ac:dyDescent="0.35"/>
    <row r="584" customFormat="1" ht="14.25" customHeight="1" x14ac:dyDescent="0.35"/>
    <row r="585" customFormat="1" ht="14.25" customHeight="1" x14ac:dyDescent="0.35"/>
    <row r="586" customFormat="1" ht="14.25" customHeight="1" x14ac:dyDescent="0.35"/>
    <row r="587" customFormat="1" ht="14.25" customHeight="1" x14ac:dyDescent="0.35"/>
    <row r="588" customFormat="1" ht="14.25" customHeight="1" x14ac:dyDescent="0.35"/>
    <row r="589" customFormat="1" ht="14.25" customHeight="1" x14ac:dyDescent="0.35"/>
    <row r="590" customFormat="1" ht="14.25" customHeight="1" x14ac:dyDescent="0.35"/>
    <row r="591" customFormat="1" ht="14.25" customHeight="1" x14ac:dyDescent="0.35"/>
    <row r="592" customFormat="1" ht="14.25" customHeight="1" x14ac:dyDescent="0.35"/>
    <row r="593" customFormat="1" ht="14.25" customHeight="1" x14ac:dyDescent="0.35"/>
    <row r="594" customFormat="1" ht="14.25" customHeight="1" x14ac:dyDescent="0.35"/>
    <row r="595" customFormat="1" ht="14.25" customHeight="1" x14ac:dyDescent="0.35"/>
    <row r="596" customFormat="1" ht="14.25" customHeight="1" x14ac:dyDescent="0.35"/>
    <row r="597" customFormat="1" ht="14.25" customHeight="1" x14ac:dyDescent="0.35"/>
    <row r="598" customFormat="1" ht="14.25" customHeight="1" x14ac:dyDescent="0.35"/>
    <row r="599" customFormat="1" ht="14.25" customHeight="1" x14ac:dyDescent="0.35"/>
    <row r="600" customFormat="1" ht="14.25" customHeight="1" x14ac:dyDescent="0.35"/>
    <row r="601" customFormat="1" ht="14.25" customHeight="1" x14ac:dyDescent="0.35"/>
    <row r="602" customFormat="1" ht="14.25" customHeight="1" x14ac:dyDescent="0.35"/>
    <row r="603" customFormat="1" ht="14.25" customHeight="1" x14ac:dyDescent="0.35"/>
    <row r="604" customFormat="1" ht="14.25" customHeight="1" x14ac:dyDescent="0.35"/>
    <row r="605" customFormat="1" ht="14.25" customHeight="1" x14ac:dyDescent="0.35"/>
    <row r="606" customFormat="1" ht="14.25" customHeight="1" x14ac:dyDescent="0.35"/>
    <row r="607" customFormat="1" ht="14.25" customHeight="1" x14ac:dyDescent="0.35"/>
    <row r="608" customFormat="1" ht="14.25" customHeight="1" x14ac:dyDescent="0.35"/>
    <row r="609" customFormat="1" ht="14.25" customHeight="1" x14ac:dyDescent="0.35"/>
    <row r="610" customFormat="1" ht="14.25" customHeight="1" x14ac:dyDescent="0.35"/>
    <row r="611" customFormat="1" ht="14.25" customHeight="1" x14ac:dyDescent="0.35"/>
    <row r="612" customFormat="1" ht="14.25" customHeight="1" x14ac:dyDescent="0.35"/>
    <row r="613" customFormat="1" ht="14.25" customHeight="1" x14ac:dyDescent="0.35"/>
    <row r="614" customFormat="1" ht="14.25" customHeight="1" x14ac:dyDescent="0.35"/>
    <row r="615" customFormat="1" ht="14.25" customHeight="1" x14ac:dyDescent="0.35"/>
    <row r="616" customFormat="1" ht="14.25" customHeight="1" x14ac:dyDescent="0.35"/>
    <row r="617" customFormat="1" ht="14.25" customHeight="1" x14ac:dyDescent="0.35"/>
    <row r="618" customFormat="1" ht="14.25" customHeight="1" x14ac:dyDescent="0.35"/>
    <row r="619" customFormat="1" ht="14.25" customHeight="1" x14ac:dyDescent="0.35"/>
    <row r="620" customFormat="1" ht="14.25" customHeight="1" x14ac:dyDescent="0.35"/>
    <row r="621" customFormat="1" ht="14.25" customHeight="1" x14ac:dyDescent="0.35"/>
    <row r="622" customFormat="1" ht="14.25" customHeight="1" x14ac:dyDescent="0.35"/>
    <row r="623" customFormat="1" ht="14.25" customHeight="1" x14ac:dyDescent="0.35"/>
    <row r="624" customFormat="1" ht="14.25" customHeight="1" x14ac:dyDescent="0.35"/>
    <row r="625" customFormat="1" ht="14.25" customHeight="1" x14ac:dyDescent="0.35"/>
    <row r="626" customFormat="1" ht="14.25" customHeight="1" x14ac:dyDescent="0.35"/>
    <row r="627" customFormat="1" ht="14.25" customHeight="1" x14ac:dyDescent="0.35"/>
    <row r="628" customFormat="1" ht="14.25" customHeight="1" x14ac:dyDescent="0.35"/>
    <row r="629" customFormat="1" ht="14.25" customHeight="1" x14ac:dyDescent="0.35"/>
    <row r="630" customFormat="1" ht="14.25" customHeight="1" x14ac:dyDescent="0.35"/>
    <row r="631" customFormat="1" ht="14.25" customHeight="1" x14ac:dyDescent="0.35"/>
    <row r="632" customFormat="1" ht="14.25" customHeight="1" x14ac:dyDescent="0.35"/>
    <row r="633" customFormat="1" ht="14.25" customHeight="1" x14ac:dyDescent="0.35"/>
    <row r="634" customFormat="1" ht="14.25" customHeight="1" x14ac:dyDescent="0.35"/>
    <row r="635" customFormat="1" ht="14.25" customHeight="1" x14ac:dyDescent="0.35"/>
    <row r="636" customFormat="1" ht="14.25" customHeight="1" x14ac:dyDescent="0.35"/>
    <row r="637" customFormat="1" ht="14.25" customHeight="1" x14ac:dyDescent="0.35"/>
    <row r="638" customFormat="1" ht="14.25" customHeight="1" x14ac:dyDescent="0.35"/>
    <row r="639" customFormat="1" ht="14.25" customHeight="1" x14ac:dyDescent="0.35"/>
    <row r="640" customFormat="1" ht="14.25" customHeight="1" x14ac:dyDescent="0.35"/>
    <row r="641" customFormat="1" ht="14.25" customHeight="1" x14ac:dyDescent="0.35"/>
    <row r="642" customFormat="1" ht="14.25" customHeight="1" x14ac:dyDescent="0.35"/>
    <row r="643" customFormat="1" ht="14.25" customHeight="1" x14ac:dyDescent="0.35"/>
    <row r="644" customFormat="1" ht="14.25" customHeight="1" x14ac:dyDescent="0.35"/>
    <row r="645" customFormat="1" ht="14.25" customHeight="1" x14ac:dyDescent="0.35"/>
    <row r="646" customFormat="1" ht="14.25" customHeight="1" x14ac:dyDescent="0.35"/>
    <row r="647" customFormat="1" ht="14.25" customHeight="1" x14ac:dyDescent="0.35"/>
    <row r="648" customFormat="1" ht="14.25" customHeight="1" x14ac:dyDescent="0.35"/>
    <row r="649" customFormat="1" ht="14.25" customHeight="1" x14ac:dyDescent="0.35"/>
    <row r="650" customFormat="1" ht="14.25" customHeight="1" x14ac:dyDescent="0.35"/>
    <row r="651" customFormat="1" ht="14.25" customHeight="1" x14ac:dyDescent="0.35"/>
    <row r="652" customFormat="1" ht="14.25" customHeight="1" x14ac:dyDescent="0.35"/>
    <row r="653" customFormat="1" ht="14.25" customHeight="1" x14ac:dyDescent="0.35"/>
    <row r="654" customFormat="1" ht="14.25" customHeight="1" x14ac:dyDescent="0.35"/>
    <row r="655" customFormat="1" ht="14.25" customHeight="1" x14ac:dyDescent="0.35"/>
    <row r="656" customFormat="1" ht="14.25" customHeight="1" x14ac:dyDescent="0.35"/>
    <row r="657" customFormat="1" ht="14.25" customHeight="1" x14ac:dyDescent="0.35"/>
    <row r="658" customFormat="1" ht="14.25" customHeight="1" x14ac:dyDescent="0.35"/>
    <row r="659" customFormat="1" ht="14.25" customHeight="1" x14ac:dyDescent="0.35"/>
    <row r="660" customFormat="1" ht="14.25" customHeight="1" x14ac:dyDescent="0.35"/>
    <row r="661" customFormat="1" ht="14.25" customHeight="1" x14ac:dyDescent="0.35"/>
    <row r="662" customFormat="1" ht="14.25" customHeight="1" x14ac:dyDescent="0.35"/>
    <row r="663" customFormat="1" ht="14.25" customHeight="1" x14ac:dyDescent="0.35"/>
    <row r="664" customFormat="1" ht="14.25" customHeight="1" x14ac:dyDescent="0.35"/>
    <row r="665" customFormat="1" ht="14.25" customHeight="1" x14ac:dyDescent="0.35"/>
    <row r="666" customFormat="1" ht="14.25" customHeight="1" x14ac:dyDescent="0.35"/>
    <row r="667" customFormat="1" ht="14.25" customHeight="1" x14ac:dyDescent="0.35"/>
    <row r="668" customFormat="1" ht="14.25" customHeight="1" x14ac:dyDescent="0.35"/>
    <row r="669" customFormat="1" ht="14.25" customHeight="1" x14ac:dyDescent="0.35"/>
    <row r="670" customFormat="1" ht="14.25" customHeight="1" x14ac:dyDescent="0.35"/>
    <row r="671" customFormat="1" ht="14.25" customHeight="1" x14ac:dyDescent="0.35"/>
    <row r="672" customFormat="1" ht="14.25" customHeight="1" x14ac:dyDescent="0.35"/>
    <row r="673" customFormat="1" ht="14.25" customHeight="1" x14ac:dyDescent="0.35"/>
    <row r="674" customFormat="1" ht="14.25" customHeight="1" x14ac:dyDescent="0.35"/>
    <row r="675" customFormat="1" ht="14.25" customHeight="1" x14ac:dyDescent="0.35"/>
    <row r="676" customFormat="1" ht="14.25" customHeight="1" x14ac:dyDescent="0.35"/>
    <row r="677" customFormat="1" ht="14.25" customHeight="1" x14ac:dyDescent="0.35"/>
    <row r="678" customFormat="1" ht="14.25" customHeight="1" x14ac:dyDescent="0.35"/>
    <row r="679" customFormat="1" ht="14.25" customHeight="1" x14ac:dyDescent="0.35"/>
    <row r="680" customFormat="1" ht="14.25" customHeight="1" x14ac:dyDescent="0.35"/>
    <row r="681" customFormat="1" ht="14.25" customHeight="1" x14ac:dyDescent="0.35"/>
    <row r="682" customFormat="1" ht="14.25" customHeight="1" x14ac:dyDescent="0.35"/>
    <row r="683" customFormat="1" ht="14.25" customHeight="1" x14ac:dyDescent="0.35"/>
    <row r="684" customFormat="1" ht="14.25" customHeight="1" x14ac:dyDescent="0.35"/>
    <row r="685" customFormat="1" ht="14.25" customHeight="1" x14ac:dyDescent="0.35"/>
    <row r="686" customFormat="1" ht="14.25" customHeight="1" x14ac:dyDescent="0.35"/>
    <row r="687" customFormat="1" ht="14.25" customHeight="1" x14ac:dyDescent="0.35"/>
    <row r="688" customFormat="1" ht="14.25" customHeight="1" x14ac:dyDescent="0.35"/>
    <row r="689" customFormat="1" ht="14.25" customHeight="1" x14ac:dyDescent="0.35"/>
    <row r="690" customFormat="1" ht="14.25" customHeight="1" x14ac:dyDescent="0.35"/>
    <row r="691" customFormat="1" ht="14.25" customHeight="1" x14ac:dyDescent="0.35"/>
    <row r="692" customFormat="1" ht="14.25" customHeight="1" x14ac:dyDescent="0.35"/>
    <row r="693" customFormat="1" ht="14.25" customHeight="1" x14ac:dyDescent="0.35"/>
    <row r="694" customFormat="1" ht="14.25" customHeight="1" x14ac:dyDescent="0.35"/>
    <row r="695" customFormat="1" ht="14.25" customHeight="1" x14ac:dyDescent="0.35"/>
    <row r="696" customFormat="1" ht="14.25" customHeight="1" x14ac:dyDescent="0.35"/>
    <row r="697" customFormat="1" ht="14.25" customHeight="1" x14ac:dyDescent="0.35"/>
    <row r="698" customFormat="1" ht="14.25" customHeight="1" x14ac:dyDescent="0.35"/>
    <row r="699" customFormat="1" ht="14.25" customHeight="1" x14ac:dyDescent="0.35"/>
    <row r="700" customFormat="1" ht="14.25" customHeight="1" x14ac:dyDescent="0.35"/>
    <row r="701" customFormat="1" ht="14.25" customHeight="1" x14ac:dyDescent="0.35"/>
    <row r="702" customFormat="1" ht="14.25" customHeight="1" x14ac:dyDescent="0.35"/>
    <row r="703" customFormat="1" ht="14.25" customHeight="1" x14ac:dyDescent="0.35"/>
    <row r="704" customFormat="1" ht="14.25" customHeight="1" x14ac:dyDescent="0.35"/>
    <row r="705" customFormat="1" ht="14.25" customHeight="1" x14ac:dyDescent="0.35"/>
    <row r="706" customFormat="1" ht="14.25" customHeight="1" x14ac:dyDescent="0.35"/>
    <row r="707" customFormat="1" ht="14.25" customHeight="1" x14ac:dyDescent="0.35"/>
    <row r="708" customFormat="1" ht="14.25" customHeight="1" x14ac:dyDescent="0.35"/>
    <row r="709" customFormat="1" ht="14.25" customHeight="1" x14ac:dyDescent="0.35"/>
    <row r="710" customFormat="1" ht="14.25" customHeight="1" x14ac:dyDescent="0.35"/>
    <row r="711" customFormat="1" ht="14.25" customHeight="1" x14ac:dyDescent="0.35"/>
    <row r="712" customFormat="1" ht="14.25" customHeight="1" x14ac:dyDescent="0.35"/>
    <row r="713" customFormat="1" ht="14.25" customHeight="1" x14ac:dyDescent="0.35"/>
    <row r="714" customFormat="1" ht="14.25" customHeight="1" x14ac:dyDescent="0.35"/>
    <row r="715" customFormat="1" ht="14.25" customHeight="1" x14ac:dyDescent="0.35"/>
    <row r="716" customFormat="1" ht="14.25" customHeight="1" x14ac:dyDescent="0.35"/>
    <row r="717" customFormat="1" ht="14.25" customHeight="1" x14ac:dyDescent="0.35"/>
    <row r="718" customFormat="1" ht="14.25" customHeight="1" x14ac:dyDescent="0.35"/>
    <row r="719" customFormat="1" ht="14.25" customHeight="1" x14ac:dyDescent="0.35"/>
    <row r="720" customFormat="1" ht="14.25" customHeight="1" x14ac:dyDescent="0.35"/>
    <row r="721" customFormat="1" ht="14.25" customHeight="1" x14ac:dyDescent="0.35"/>
    <row r="722" customFormat="1" ht="14.25" customHeight="1" x14ac:dyDescent="0.35"/>
    <row r="723" customFormat="1" ht="14.25" customHeight="1" x14ac:dyDescent="0.35"/>
    <row r="724" customFormat="1" ht="14.25" customHeight="1" x14ac:dyDescent="0.35"/>
    <row r="725" customFormat="1" ht="14.25" customHeight="1" x14ac:dyDescent="0.35"/>
    <row r="726" customFormat="1" ht="14.25" customHeight="1" x14ac:dyDescent="0.35"/>
    <row r="727" customFormat="1" ht="14.25" customHeight="1" x14ac:dyDescent="0.35"/>
    <row r="728" customFormat="1" ht="14.25" customHeight="1" x14ac:dyDescent="0.35"/>
    <row r="729" customFormat="1" ht="14.25" customHeight="1" x14ac:dyDescent="0.35"/>
    <row r="730" customFormat="1" ht="14.25" customHeight="1" x14ac:dyDescent="0.35"/>
    <row r="731" customFormat="1" ht="14.25" customHeight="1" x14ac:dyDescent="0.35"/>
    <row r="732" customFormat="1" ht="14.25" customHeight="1" x14ac:dyDescent="0.35"/>
    <row r="733" customFormat="1" ht="14.25" customHeight="1" x14ac:dyDescent="0.35"/>
    <row r="734" customFormat="1" ht="14.25" customHeight="1" x14ac:dyDescent="0.35"/>
    <row r="735" customFormat="1" ht="14.25" customHeight="1" x14ac:dyDescent="0.35"/>
    <row r="736" customFormat="1" ht="14.25" customHeight="1" x14ac:dyDescent="0.35"/>
    <row r="737" customFormat="1" ht="14.25" customHeight="1" x14ac:dyDescent="0.35"/>
    <row r="738" customFormat="1" ht="14.25" customHeight="1" x14ac:dyDescent="0.35"/>
    <row r="739" customFormat="1" ht="14.25" customHeight="1" x14ac:dyDescent="0.35"/>
    <row r="740" customFormat="1" ht="14.25" customHeight="1" x14ac:dyDescent="0.35"/>
    <row r="741" customFormat="1" ht="14.25" customHeight="1" x14ac:dyDescent="0.35"/>
    <row r="742" customFormat="1" ht="14.25" customHeight="1" x14ac:dyDescent="0.35"/>
    <row r="743" customFormat="1" ht="14.25" customHeight="1" x14ac:dyDescent="0.35"/>
    <row r="744" customFormat="1" ht="14.25" customHeight="1" x14ac:dyDescent="0.35"/>
    <row r="745" customFormat="1" ht="14.25" customHeight="1" x14ac:dyDescent="0.35"/>
    <row r="746" customFormat="1" ht="14.25" customHeight="1" x14ac:dyDescent="0.35"/>
    <row r="747" customFormat="1" ht="14.25" customHeight="1" x14ac:dyDescent="0.35"/>
    <row r="748" customFormat="1" ht="14.25" customHeight="1" x14ac:dyDescent="0.35"/>
    <row r="749" customFormat="1" ht="14.25" customHeight="1" x14ac:dyDescent="0.35"/>
    <row r="750" customFormat="1" ht="14.25" customHeight="1" x14ac:dyDescent="0.35"/>
    <row r="751" customFormat="1" ht="14.25" customHeight="1" x14ac:dyDescent="0.35"/>
    <row r="752" customFormat="1" ht="14.25" customHeight="1" x14ac:dyDescent="0.35"/>
    <row r="753" customFormat="1" ht="14.25" customHeight="1" x14ac:dyDescent="0.35"/>
    <row r="754" customFormat="1" ht="14.25" customHeight="1" x14ac:dyDescent="0.35"/>
    <row r="755" customFormat="1" ht="14.25" customHeight="1" x14ac:dyDescent="0.35"/>
    <row r="756" customFormat="1" ht="14.25" customHeight="1" x14ac:dyDescent="0.35"/>
    <row r="757" customFormat="1" ht="14.25" customHeight="1" x14ac:dyDescent="0.35"/>
    <row r="758" customFormat="1" ht="14.25" customHeight="1" x14ac:dyDescent="0.35"/>
    <row r="759" customFormat="1" ht="14.25" customHeight="1" x14ac:dyDescent="0.35"/>
    <row r="760" customFormat="1" ht="14.25" customHeight="1" x14ac:dyDescent="0.35"/>
    <row r="761" customFormat="1" ht="14.25" customHeight="1" x14ac:dyDescent="0.35"/>
    <row r="762" customFormat="1" ht="14.25" customHeight="1" x14ac:dyDescent="0.35"/>
    <row r="763" customFormat="1" ht="14.25" customHeight="1" x14ac:dyDescent="0.35"/>
    <row r="764" customFormat="1" ht="14.25" customHeight="1" x14ac:dyDescent="0.35"/>
    <row r="765" customFormat="1" ht="14.25" customHeight="1" x14ac:dyDescent="0.35"/>
    <row r="766" customFormat="1" ht="14.25" customHeight="1" x14ac:dyDescent="0.35"/>
    <row r="767" customFormat="1" ht="14.25" customHeight="1" x14ac:dyDescent="0.35"/>
    <row r="768" customFormat="1" ht="14.25" customHeight="1" x14ac:dyDescent="0.35"/>
    <row r="769" customFormat="1" ht="14.25" customHeight="1" x14ac:dyDescent="0.35"/>
    <row r="770" customFormat="1" ht="14.25" customHeight="1" x14ac:dyDescent="0.35"/>
    <row r="771" customFormat="1" ht="14.25" customHeight="1" x14ac:dyDescent="0.35"/>
    <row r="772" customFormat="1" ht="14.25" customHeight="1" x14ac:dyDescent="0.35"/>
    <row r="773" customFormat="1" ht="14.25" customHeight="1" x14ac:dyDescent="0.35"/>
    <row r="774" customFormat="1" ht="14.25" customHeight="1" x14ac:dyDescent="0.35"/>
    <row r="775" customFormat="1" ht="14.25" customHeight="1" x14ac:dyDescent="0.35"/>
    <row r="776" customFormat="1" ht="14.25" customHeight="1" x14ac:dyDescent="0.35"/>
    <row r="777" customFormat="1" ht="14.25" customHeight="1" x14ac:dyDescent="0.35"/>
    <row r="778" customFormat="1" ht="14.25" customHeight="1" x14ac:dyDescent="0.35"/>
    <row r="779" customFormat="1" ht="14.25" customHeight="1" x14ac:dyDescent="0.35"/>
    <row r="780" customFormat="1" ht="14.25" customHeight="1" x14ac:dyDescent="0.35"/>
    <row r="781" customFormat="1" ht="14.25" customHeight="1" x14ac:dyDescent="0.35"/>
    <row r="782" customFormat="1" ht="14.25" customHeight="1" x14ac:dyDescent="0.35"/>
    <row r="783" customFormat="1" ht="14.25" customHeight="1" x14ac:dyDescent="0.35"/>
    <row r="784" customFormat="1" ht="14.25" customHeight="1" x14ac:dyDescent="0.35"/>
    <row r="785" customFormat="1" ht="14.25" customHeight="1" x14ac:dyDescent="0.35"/>
    <row r="786" customFormat="1" ht="14.25" customHeight="1" x14ac:dyDescent="0.35"/>
    <row r="787" customFormat="1" ht="14.25" customHeight="1" x14ac:dyDescent="0.35"/>
    <row r="788" customFormat="1" ht="14.25" customHeight="1" x14ac:dyDescent="0.35"/>
    <row r="789" customFormat="1" ht="14.25" customHeight="1" x14ac:dyDescent="0.35"/>
    <row r="790" customFormat="1" ht="14.25" customHeight="1" x14ac:dyDescent="0.35"/>
    <row r="791" customFormat="1" ht="14.25" customHeight="1" x14ac:dyDescent="0.35"/>
    <row r="792" customFormat="1" ht="14.25" customHeight="1" x14ac:dyDescent="0.35"/>
    <row r="793" customFormat="1" ht="14.25" customHeight="1" x14ac:dyDescent="0.35"/>
    <row r="794" customFormat="1" ht="14.25" customHeight="1" x14ac:dyDescent="0.35"/>
    <row r="795" customFormat="1" ht="14.25" customHeight="1" x14ac:dyDescent="0.35"/>
    <row r="796" customFormat="1" ht="14.25" customHeight="1" x14ac:dyDescent="0.35"/>
    <row r="797" customFormat="1" ht="14.25" customHeight="1" x14ac:dyDescent="0.35"/>
    <row r="798" customFormat="1" ht="14.25" customHeight="1" x14ac:dyDescent="0.35"/>
    <row r="799" customFormat="1" ht="14.25" customHeight="1" x14ac:dyDescent="0.35"/>
    <row r="800" customFormat="1" ht="14.25" customHeight="1" x14ac:dyDescent="0.35"/>
    <row r="801" customFormat="1" ht="14.25" customHeight="1" x14ac:dyDescent="0.35"/>
    <row r="802" customFormat="1" ht="14.25" customHeight="1" x14ac:dyDescent="0.35"/>
    <row r="803" customFormat="1" ht="14.25" customHeight="1" x14ac:dyDescent="0.35"/>
    <row r="804" customFormat="1" ht="14.25" customHeight="1" x14ac:dyDescent="0.35"/>
    <row r="805" customFormat="1" ht="14.25" customHeight="1" x14ac:dyDescent="0.35"/>
    <row r="806" customFormat="1" ht="14.25" customHeight="1" x14ac:dyDescent="0.35"/>
    <row r="807" customFormat="1" ht="14.25" customHeight="1" x14ac:dyDescent="0.35"/>
    <row r="808" customFormat="1" ht="14.25" customHeight="1" x14ac:dyDescent="0.35"/>
    <row r="809" customFormat="1" ht="14.25" customHeight="1" x14ac:dyDescent="0.35"/>
    <row r="810" customFormat="1" ht="14.25" customHeight="1" x14ac:dyDescent="0.35"/>
    <row r="811" customFormat="1" ht="14.25" customHeight="1" x14ac:dyDescent="0.35"/>
    <row r="812" customFormat="1" ht="14.25" customHeight="1" x14ac:dyDescent="0.35"/>
    <row r="813" customFormat="1" ht="14.25" customHeight="1" x14ac:dyDescent="0.35"/>
    <row r="814" customFormat="1" ht="14.25" customHeight="1" x14ac:dyDescent="0.35"/>
    <row r="815" customFormat="1" ht="14.25" customHeight="1" x14ac:dyDescent="0.35"/>
    <row r="816" customFormat="1" ht="14.25" customHeight="1" x14ac:dyDescent="0.35"/>
    <row r="817" customFormat="1" ht="14.25" customHeight="1" x14ac:dyDescent="0.35"/>
    <row r="818" customFormat="1" ht="14.25" customHeight="1" x14ac:dyDescent="0.35"/>
    <row r="819" customFormat="1" ht="14.25" customHeight="1" x14ac:dyDescent="0.35"/>
    <row r="820" customFormat="1" ht="14.25" customHeight="1" x14ac:dyDescent="0.35"/>
    <row r="821" customFormat="1" ht="14.25" customHeight="1" x14ac:dyDescent="0.35"/>
    <row r="822" customFormat="1" ht="14.25" customHeight="1" x14ac:dyDescent="0.35"/>
    <row r="823" customFormat="1" ht="14.25" customHeight="1" x14ac:dyDescent="0.35"/>
    <row r="824" customFormat="1" ht="14.25" customHeight="1" x14ac:dyDescent="0.35"/>
    <row r="825" customFormat="1" ht="14.25" customHeight="1" x14ac:dyDescent="0.35"/>
    <row r="826" customFormat="1" ht="14.25" customHeight="1" x14ac:dyDescent="0.35"/>
    <row r="827" customFormat="1" ht="14.25" customHeight="1" x14ac:dyDescent="0.35"/>
    <row r="828" customFormat="1" ht="14.25" customHeight="1" x14ac:dyDescent="0.35"/>
    <row r="829" customFormat="1" ht="14.25" customHeight="1" x14ac:dyDescent="0.35"/>
    <row r="830" customFormat="1" ht="14.25" customHeight="1" x14ac:dyDescent="0.35"/>
    <row r="831" customFormat="1" ht="14.25" customHeight="1" x14ac:dyDescent="0.35"/>
    <row r="832" customFormat="1" ht="14.25" customHeight="1" x14ac:dyDescent="0.35"/>
    <row r="833" customFormat="1" ht="14.25" customHeight="1" x14ac:dyDescent="0.35"/>
    <row r="834" customFormat="1" ht="14.25" customHeight="1" x14ac:dyDescent="0.35"/>
    <row r="835" customFormat="1" ht="14.25" customHeight="1" x14ac:dyDescent="0.35"/>
    <row r="836" customFormat="1" ht="14.25" customHeight="1" x14ac:dyDescent="0.35"/>
    <row r="837" customFormat="1" ht="14.25" customHeight="1" x14ac:dyDescent="0.35"/>
    <row r="838" customFormat="1" ht="14.25" customHeight="1" x14ac:dyDescent="0.35"/>
    <row r="839" customFormat="1" ht="14.25" customHeight="1" x14ac:dyDescent="0.35"/>
    <row r="840" customFormat="1" ht="14.25" customHeight="1" x14ac:dyDescent="0.35"/>
    <row r="841" customFormat="1" ht="14.25" customHeight="1" x14ac:dyDescent="0.35"/>
    <row r="842" customFormat="1" ht="14.25" customHeight="1" x14ac:dyDescent="0.35"/>
    <row r="843" customFormat="1" ht="14.25" customHeight="1" x14ac:dyDescent="0.35"/>
    <row r="844" customFormat="1" ht="14.25" customHeight="1" x14ac:dyDescent="0.35"/>
    <row r="845" customFormat="1" ht="14.25" customHeight="1" x14ac:dyDescent="0.35"/>
    <row r="846" customFormat="1" ht="14.25" customHeight="1" x14ac:dyDescent="0.35"/>
    <row r="847" customFormat="1" ht="14.25" customHeight="1" x14ac:dyDescent="0.35"/>
    <row r="848" customFormat="1" ht="14.25" customHeight="1" x14ac:dyDescent="0.35"/>
    <row r="849" customFormat="1" ht="14.25" customHeight="1" x14ac:dyDescent="0.35"/>
    <row r="850" customFormat="1" ht="14.25" customHeight="1" x14ac:dyDescent="0.35"/>
    <row r="851" customFormat="1" ht="14.25" customHeight="1" x14ac:dyDescent="0.35"/>
    <row r="852" customFormat="1" ht="14.25" customHeight="1" x14ac:dyDescent="0.35"/>
    <row r="853" customFormat="1" ht="14.25" customHeight="1" x14ac:dyDescent="0.35"/>
    <row r="854" customFormat="1" ht="14.25" customHeight="1" x14ac:dyDescent="0.35"/>
    <row r="855" customFormat="1" ht="14.25" customHeight="1" x14ac:dyDescent="0.35"/>
    <row r="856" customFormat="1" ht="14.25" customHeight="1" x14ac:dyDescent="0.35"/>
    <row r="857" customFormat="1" ht="14.25" customHeight="1" x14ac:dyDescent="0.35"/>
    <row r="858" customFormat="1" ht="14.25" customHeight="1" x14ac:dyDescent="0.35"/>
    <row r="859" customFormat="1" ht="14.25" customHeight="1" x14ac:dyDescent="0.35"/>
    <row r="860" customFormat="1" ht="14.25" customHeight="1" x14ac:dyDescent="0.35"/>
    <row r="861" customFormat="1" ht="14.25" customHeight="1" x14ac:dyDescent="0.35"/>
    <row r="862" customFormat="1" ht="14.25" customHeight="1" x14ac:dyDescent="0.35"/>
    <row r="863" customFormat="1" ht="14.25" customHeight="1" x14ac:dyDescent="0.35"/>
    <row r="864" customFormat="1" ht="14.25" customHeight="1" x14ac:dyDescent="0.35"/>
    <row r="865" customFormat="1" ht="14.25" customHeight="1" x14ac:dyDescent="0.35"/>
    <row r="866" customFormat="1" ht="14.25" customHeight="1" x14ac:dyDescent="0.35"/>
    <row r="867" customFormat="1" ht="14.25" customHeight="1" x14ac:dyDescent="0.35"/>
    <row r="868" customFormat="1" ht="14.25" customHeight="1" x14ac:dyDescent="0.35"/>
    <row r="869" customFormat="1" ht="14.25" customHeight="1" x14ac:dyDescent="0.35"/>
    <row r="870" customFormat="1" ht="14.25" customHeight="1" x14ac:dyDescent="0.35"/>
    <row r="871" customFormat="1" ht="14.25" customHeight="1" x14ac:dyDescent="0.35"/>
    <row r="872" customFormat="1" ht="14.25" customHeight="1" x14ac:dyDescent="0.35"/>
    <row r="873" customFormat="1" ht="14.25" customHeight="1" x14ac:dyDescent="0.35"/>
    <row r="874" customFormat="1" ht="14.25" customHeight="1" x14ac:dyDescent="0.35"/>
    <row r="875" customFormat="1" ht="14.25" customHeight="1" x14ac:dyDescent="0.35"/>
    <row r="876" customFormat="1" ht="14.25" customHeight="1" x14ac:dyDescent="0.35"/>
    <row r="877" customFormat="1" ht="14.25" customHeight="1" x14ac:dyDescent="0.35"/>
    <row r="878" customFormat="1" ht="14.25" customHeight="1" x14ac:dyDescent="0.35"/>
    <row r="879" customFormat="1" ht="14.25" customHeight="1" x14ac:dyDescent="0.35"/>
    <row r="880" customFormat="1" ht="14.25" customHeight="1" x14ac:dyDescent="0.35"/>
    <row r="881" customFormat="1" ht="14.25" customHeight="1" x14ac:dyDescent="0.35"/>
    <row r="882" customFormat="1" ht="14.25" customHeight="1" x14ac:dyDescent="0.35"/>
    <row r="883" customFormat="1" ht="14.25" customHeight="1" x14ac:dyDescent="0.35"/>
    <row r="884" customFormat="1" ht="14.25" customHeight="1" x14ac:dyDescent="0.35"/>
    <row r="885" customFormat="1" ht="14.25" customHeight="1" x14ac:dyDescent="0.35"/>
    <row r="886" customFormat="1" ht="14.25" customHeight="1" x14ac:dyDescent="0.35"/>
    <row r="887" customFormat="1" ht="14.25" customHeight="1" x14ac:dyDescent="0.35"/>
    <row r="888" customFormat="1" ht="14.25" customHeight="1" x14ac:dyDescent="0.35"/>
    <row r="889" customFormat="1" ht="14.25" customHeight="1" x14ac:dyDescent="0.35"/>
    <row r="890" customFormat="1" ht="14.25" customHeight="1" x14ac:dyDescent="0.35"/>
    <row r="891" customFormat="1" ht="14.25" customHeight="1" x14ac:dyDescent="0.35"/>
    <row r="892" customFormat="1" ht="14.25" customHeight="1" x14ac:dyDescent="0.35"/>
    <row r="893" customFormat="1" ht="14.25" customHeight="1" x14ac:dyDescent="0.35"/>
    <row r="894" customFormat="1" ht="14.25" customHeight="1" x14ac:dyDescent="0.35"/>
    <row r="895" customFormat="1" ht="14.25" customHeight="1" x14ac:dyDescent="0.35"/>
    <row r="896" customFormat="1" ht="14.25" customHeight="1" x14ac:dyDescent="0.35"/>
    <row r="897" customFormat="1" ht="14.25" customHeight="1" x14ac:dyDescent="0.35"/>
    <row r="898" customFormat="1" ht="14.25" customHeight="1" x14ac:dyDescent="0.35"/>
    <row r="899" customFormat="1" ht="14.25" customHeight="1" x14ac:dyDescent="0.35"/>
    <row r="900" customFormat="1" ht="14.25" customHeight="1" x14ac:dyDescent="0.35"/>
    <row r="901" customFormat="1" ht="14.25" customHeight="1" x14ac:dyDescent="0.35"/>
    <row r="902" customFormat="1" ht="14.25" customHeight="1" x14ac:dyDescent="0.35"/>
    <row r="903" customFormat="1" ht="14.25" customHeight="1" x14ac:dyDescent="0.35"/>
    <row r="904" customFormat="1" ht="14.25" customHeight="1" x14ac:dyDescent="0.35"/>
    <row r="905" customFormat="1" ht="14.25" customHeight="1" x14ac:dyDescent="0.35"/>
    <row r="906" customFormat="1" ht="14.25" customHeight="1" x14ac:dyDescent="0.35"/>
    <row r="907" customFormat="1" ht="14.25" customHeight="1" x14ac:dyDescent="0.35"/>
    <row r="908" customFormat="1" ht="14.25" customHeight="1" x14ac:dyDescent="0.35"/>
    <row r="909" customFormat="1" ht="14.25" customHeight="1" x14ac:dyDescent="0.35"/>
    <row r="910" customFormat="1" ht="14.25" customHeight="1" x14ac:dyDescent="0.35"/>
    <row r="911" customFormat="1" ht="14.25" customHeight="1" x14ac:dyDescent="0.35"/>
    <row r="912" customFormat="1" ht="14.25" customHeight="1" x14ac:dyDescent="0.35"/>
    <row r="913" customFormat="1" ht="14.25" customHeight="1" x14ac:dyDescent="0.35"/>
    <row r="914" customFormat="1" ht="14.25" customHeight="1" x14ac:dyDescent="0.35"/>
    <row r="915" customFormat="1" ht="14.25" customHeight="1" x14ac:dyDescent="0.35"/>
    <row r="916" customFormat="1" ht="14.25" customHeight="1" x14ac:dyDescent="0.35"/>
    <row r="917" customFormat="1" ht="14.25" customHeight="1" x14ac:dyDescent="0.35"/>
    <row r="918" customFormat="1" ht="14.25" customHeight="1" x14ac:dyDescent="0.35"/>
    <row r="919" customFormat="1" ht="14.25" customHeight="1" x14ac:dyDescent="0.35"/>
    <row r="920" customFormat="1" ht="14.25" customHeight="1" x14ac:dyDescent="0.35"/>
    <row r="921" customFormat="1" ht="14.25" customHeight="1" x14ac:dyDescent="0.35"/>
    <row r="922" customFormat="1" ht="14.25" customHeight="1" x14ac:dyDescent="0.35"/>
    <row r="923" customFormat="1" ht="14.25" customHeight="1" x14ac:dyDescent="0.35"/>
    <row r="924" customFormat="1" ht="14.25" customHeight="1" x14ac:dyDescent="0.35"/>
    <row r="925" customFormat="1" ht="14.25" customHeight="1" x14ac:dyDescent="0.35"/>
    <row r="926" customFormat="1" ht="14.25" customHeight="1" x14ac:dyDescent="0.35"/>
    <row r="927" customFormat="1" ht="14.25" customHeight="1" x14ac:dyDescent="0.35"/>
    <row r="928" customFormat="1" ht="14.25" customHeight="1" x14ac:dyDescent="0.35"/>
    <row r="929" customFormat="1" ht="14.25" customHeight="1" x14ac:dyDescent="0.35"/>
    <row r="930" customFormat="1" ht="14.25" customHeight="1" x14ac:dyDescent="0.35"/>
    <row r="931" customFormat="1" ht="14.25" customHeight="1" x14ac:dyDescent="0.35"/>
    <row r="932" customFormat="1" ht="14.25" customHeight="1" x14ac:dyDescent="0.35"/>
    <row r="933" customFormat="1" ht="14.25" customHeight="1" x14ac:dyDescent="0.35"/>
    <row r="934" customFormat="1" ht="14.25" customHeight="1" x14ac:dyDescent="0.35"/>
    <row r="935" customFormat="1" ht="14.25" customHeight="1" x14ac:dyDescent="0.35"/>
    <row r="936" customFormat="1" ht="14.25" customHeight="1" x14ac:dyDescent="0.35"/>
    <row r="937" customFormat="1" ht="14.25" customHeight="1" x14ac:dyDescent="0.35"/>
    <row r="938" customFormat="1" ht="14.25" customHeight="1" x14ac:dyDescent="0.35"/>
    <row r="939" customFormat="1" ht="14.25" customHeight="1" x14ac:dyDescent="0.35"/>
    <row r="940" customFormat="1" ht="14.25" customHeight="1" x14ac:dyDescent="0.35"/>
    <row r="941" customFormat="1" ht="14.25" customHeight="1" x14ac:dyDescent="0.35"/>
    <row r="942" customFormat="1" ht="14.25" customHeight="1" x14ac:dyDescent="0.35"/>
    <row r="943" customFormat="1" ht="14.25" customHeight="1" x14ac:dyDescent="0.35"/>
    <row r="944" customFormat="1" ht="14.25" customHeight="1" x14ac:dyDescent="0.35"/>
    <row r="945" customFormat="1" ht="14.25" customHeight="1" x14ac:dyDescent="0.35"/>
    <row r="946" customFormat="1" ht="14.25" customHeight="1" x14ac:dyDescent="0.35"/>
    <row r="947" customFormat="1" ht="14.25" customHeight="1" x14ac:dyDescent="0.35"/>
    <row r="948" customFormat="1" ht="14.25" customHeight="1" x14ac:dyDescent="0.35"/>
    <row r="949" customFormat="1" ht="14.25" customHeight="1" x14ac:dyDescent="0.35"/>
    <row r="950" customFormat="1" ht="14.25" customHeight="1" x14ac:dyDescent="0.35"/>
    <row r="951" customFormat="1" ht="14.25" customHeight="1" x14ac:dyDescent="0.35"/>
    <row r="952" customFormat="1" ht="14.25" customHeight="1" x14ac:dyDescent="0.35"/>
    <row r="953" customFormat="1" ht="14.25" customHeight="1" x14ac:dyDescent="0.35"/>
    <row r="954" customFormat="1" ht="14.25" customHeight="1" x14ac:dyDescent="0.35"/>
    <row r="955" customFormat="1" ht="14.25" customHeight="1" x14ac:dyDescent="0.35"/>
    <row r="956" customFormat="1" ht="14.25" customHeight="1" x14ac:dyDescent="0.35"/>
    <row r="957" customFormat="1" ht="14.25" customHeight="1" x14ac:dyDescent="0.35"/>
    <row r="958" customFormat="1" ht="14.25" customHeight="1" x14ac:dyDescent="0.35"/>
    <row r="959" customFormat="1" ht="14.25" customHeight="1" x14ac:dyDescent="0.35"/>
    <row r="960" customFormat="1" ht="14.25" customHeight="1" x14ac:dyDescent="0.35"/>
    <row r="961" customFormat="1" ht="14.25" customHeight="1" x14ac:dyDescent="0.35"/>
    <row r="962" customFormat="1" ht="14.25" customHeight="1" x14ac:dyDescent="0.35"/>
    <row r="963" customFormat="1" ht="14.25" customHeight="1" x14ac:dyDescent="0.35"/>
    <row r="964" customFormat="1" ht="14.25" customHeight="1" x14ac:dyDescent="0.35"/>
    <row r="965" customFormat="1" ht="14.25" customHeight="1" x14ac:dyDescent="0.35"/>
    <row r="966" customFormat="1" ht="14.25" customHeight="1" x14ac:dyDescent="0.35"/>
    <row r="967" customFormat="1" ht="14.25" customHeight="1" x14ac:dyDescent="0.35"/>
    <row r="968" customFormat="1" ht="14.25" customHeight="1" x14ac:dyDescent="0.35"/>
    <row r="969" customFormat="1" ht="14.25" customHeight="1" x14ac:dyDescent="0.35"/>
    <row r="970" customFormat="1" ht="14.25" customHeight="1" x14ac:dyDescent="0.35"/>
    <row r="971" customFormat="1" ht="14.25" customHeight="1" x14ac:dyDescent="0.35"/>
    <row r="972" customFormat="1" ht="14.25" customHeight="1" x14ac:dyDescent="0.35"/>
    <row r="973" customFormat="1" ht="14.25" customHeight="1" x14ac:dyDescent="0.35"/>
    <row r="974" customFormat="1" ht="14.25" customHeight="1" x14ac:dyDescent="0.35"/>
    <row r="975" customFormat="1" ht="14.25" customHeight="1" x14ac:dyDescent="0.35"/>
    <row r="976" customFormat="1" ht="14.25" customHeight="1" x14ac:dyDescent="0.35"/>
    <row r="977" customFormat="1" ht="14.25" customHeight="1" x14ac:dyDescent="0.35"/>
    <row r="978" customFormat="1" ht="14.25" customHeight="1" x14ac:dyDescent="0.35"/>
    <row r="979" customFormat="1" ht="14.25" customHeight="1" x14ac:dyDescent="0.35"/>
    <row r="980" customFormat="1" ht="14.25" customHeight="1" x14ac:dyDescent="0.35"/>
    <row r="981" customFormat="1" ht="14.25" customHeight="1" x14ac:dyDescent="0.35"/>
    <row r="982" customFormat="1" ht="14.25" customHeight="1" x14ac:dyDescent="0.35"/>
    <row r="983" customFormat="1" ht="14.25" customHeight="1" x14ac:dyDescent="0.35"/>
    <row r="984" customFormat="1" ht="14.25" customHeight="1" x14ac:dyDescent="0.35"/>
    <row r="985" customFormat="1" ht="14.25" customHeight="1" x14ac:dyDescent="0.35"/>
    <row r="986" customFormat="1" ht="14.25" customHeight="1" x14ac:dyDescent="0.35"/>
    <row r="987" customFormat="1" ht="14.25" customHeight="1" x14ac:dyDescent="0.35"/>
    <row r="988" customFormat="1" ht="14.25" customHeight="1" x14ac:dyDescent="0.35"/>
    <row r="989" customFormat="1" ht="14.25" customHeight="1" x14ac:dyDescent="0.35"/>
    <row r="990" customFormat="1" ht="14.25" customHeight="1" x14ac:dyDescent="0.35"/>
    <row r="991" customFormat="1" ht="14.25" customHeight="1" x14ac:dyDescent="0.35"/>
    <row r="992" customFormat="1" ht="14.25" customHeight="1" x14ac:dyDescent="0.35"/>
    <row r="993" customFormat="1" ht="14.25" customHeight="1" x14ac:dyDescent="0.35"/>
    <row r="994" customFormat="1" ht="14.25" customHeight="1" x14ac:dyDescent="0.35"/>
    <row r="995" customFormat="1" ht="14.25" customHeight="1" x14ac:dyDescent="0.35"/>
    <row r="996" customFormat="1" ht="14.25" customHeight="1" x14ac:dyDescent="0.35"/>
    <row r="997" customFormat="1" ht="14.25" customHeight="1" x14ac:dyDescent="0.35"/>
    <row r="998" customFormat="1" ht="14.25" customHeight="1" x14ac:dyDescent="0.35"/>
    <row r="999" customFormat="1" ht="14.25" customHeight="1" x14ac:dyDescent="0.35"/>
    <row r="1000" customFormat="1" ht="14.25" customHeight="1" x14ac:dyDescent="0.35"/>
  </sheetData>
  <mergeCells count="23">
    <mergeCell ref="A59:J59"/>
    <mergeCell ref="A60:J62"/>
    <mergeCell ref="A63:J63"/>
    <mergeCell ref="A64:J64"/>
    <mergeCell ref="A31:J31"/>
    <mergeCell ref="A32:J36"/>
    <mergeCell ref="A37:J37"/>
    <mergeCell ref="A38:J46"/>
    <mergeCell ref="A47:J47"/>
    <mergeCell ref="A48:J58"/>
    <mergeCell ref="K48:K53"/>
    <mergeCell ref="A28:J30"/>
    <mergeCell ref="A1:J1"/>
    <mergeCell ref="A2:J2"/>
    <mergeCell ref="A3:J3"/>
    <mergeCell ref="A4:J4"/>
    <mergeCell ref="A5:J5"/>
    <mergeCell ref="A6:J11"/>
    <mergeCell ref="A12:J12"/>
    <mergeCell ref="A13:J18"/>
    <mergeCell ref="A19:J19"/>
    <mergeCell ref="A20:J26"/>
    <mergeCell ref="A27:J27"/>
  </mergeCells>
  <pageMargins left="0.70866141732283472" right="0.70866141732283472" top="0.74803149606299213" bottom="0.74803149606299213" header="0.31496062992125984" footer="0.31496062992125984"/>
  <pageSetup paperSize="9" fitToHeight="0" orientation="portrait" r:id="rId1"/>
  <headerFooter>
    <oddHeader>&amp;LGENDER_COVID_KYEOP_questionnaire_05_10_2021&amp;RResp ID:|__|__|__|__|__|__|__|__|</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BD73-1C3C-4AA8-A10E-40BF2B104599}">
  <sheetPr>
    <tabColor theme="0"/>
    <pageSetUpPr fitToPage="1"/>
  </sheetPr>
  <dimension ref="A1:L117"/>
  <sheetViews>
    <sheetView view="pageLayout" zoomScaleNormal="130" zoomScaleSheetLayoutView="130" workbookViewId="0">
      <selection activeCell="C1" sqref="C1"/>
    </sheetView>
  </sheetViews>
  <sheetFormatPr defaultColWidth="8.90625" defaultRowHeight="14.5" x14ac:dyDescent="0.35"/>
  <cols>
    <col min="1" max="1" width="7.453125" style="35" customWidth="1"/>
    <col min="2" max="2" width="36" style="51" bestFit="1" customWidth="1"/>
    <col min="3" max="6" width="6.453125" style="51" customWidth="1"/>
    <col min="7" max="7" width="8.08984375" style="51" customWidth="1"/>
    <col min="8" max="8" width="4.08984375" style="51" customWidth="1"/>
    <col min="9" max="9" width="8" style="51" customWidth="1"/>
    <col min="10" max="10" width="9.453125" style="51" customWidth="1"/>
    <col min="11" max="11" width="36.453125" style="139" bestFit="1" customWidth="1"/>
  </cols>
  <sheetData>
    <row r="1" spans="1:11" ht="43" x14ac:dyDescent="0.35">
      <c r="B1" s="195" t="s">
        <v>301</v>
      </c>
    </row>
    <row r="3" spans="1:11" x14ac:dyDescent="0.35">
      <c r="A3" s="34" t="s">
        <v>0</v>
      </c>
      <c r="B3" s="1">
        <v>1</v>
      </c>
      <c r="C3" s="52" t="s">
        <v>1</v>
      </c>
      <c r="D3" s="52"/>
      <c r="E3" s="52"/>
      <c r="F3" s="52"/>
      <c r="G3" s="52"/>
      <c r="H3" s="53"/>
      <c r="I3" s="53"/>
      <c r="J3" s="53"/>
      <c r="K3" s="183"/>
    </row>
    <row r="4" spans="1:11" x14ac:dyDescent="0.35">
      <c r="A4" s="5" t="s">
        <v>38</v>
      </c>
      <c r="B4" s="402" t="s">
        <v>2</v>
      </c>
      <c r="C4" s="403"/>
      <c r="D4" s="403"/>
      <c r="E4" s="403"/>
      <c r="F4" s="403"/>
      <c r="G4" s="403"/>
      <c r="H4" s="403"/>
      <c r="I4" s="403"/>
      <c r="J4" s="403"/>
    </row>
    <row r="5" spans="1:11" ht="22.65" customHeight="1" x14ac:dyDescent="0.35">
      <c r="A5" s="176">
        <f>-B3-0.01</f>
        <v>-1.01</v>
      </c>
      <c r="B5" s="33" t="s">
        <v>3</v>
      </c>
      <c r="C5" s="404" t="s">
        <v>39</v>
      </c>
      <c r="D5" s="364"/>
      <c r="E5" s="364"/>
      <c r="F5" s="364"/>
      <c r="G5" s="405"/>
      <c r="H5" s="406" t="s">
        <v>4</v>
      </c>
      <c r="I5" s="407"/>
      <c r="J5" s="408"/>
      <c r="K5" s="192"/>
    </row>
    <row r="6" spans="1:11" ht="22.65" customHeight="1" x14ac:dyDescent="0.35">
      <c r="A6" s="9">
        <f>A5-0.01</f>
        <v>-1.02</v>
      </c>
      <c r="B6" s="131" t="s">
        <v>136</v>
      </c>
      <c r="C6" s="385"/>
      <c r="D6" s="363"/>
      <c r="E6" s="363"/>
      <c r="F6" s="363"/>
      <c r="G6" s="386"/>
      <c r="H6" s="305" t="s">
        <v>5</v>
      </c>
      <c r="I6" s="306"/>
      <c r="J6" s="307" t="s">
        <v>6</v>
      </c>
      <c r="K6" s="192"/>
    </row>
    <row r="7" spans="1:11" ht="22.65" customHeight="1" x14ac:dyDescent="0.35">
      <c r="A7" s="130"/>
      <c r="B7" s="132" t="s">
        <v>7</v>
      </c>
      <c r="C7" s="6">
        <v>1</v>
      </c>
      <c r="D7" s="153"/>
      <c r="E7" s="153"/>
      <c r="F7" s="153"/>
      <c r="G7" s="175"/>
      <c r="H7" s="166"/>
      <c r="I7" s="167"/>
      <c r="J7" s="168"/>
      <c r="K7" s="192"/>
    </row>
    <row r="8" spans="1:11" ht="22.65" customHeight="1" x14ac:dyDescent="0.35">
      <c r="A8" s="130"/>
      <c r="B8" s="131" t="s">
        <v>8</v>
      </c>
      <c r="C8" s="109">
        <v>2</v>
      </c>
      <c r="D8" s="153"/>
      <c r="E8" s="153"/>
      <c r="F8" s="153"/>
      <c r="G8" s="175"/>
      <c r="H8" s="166"/>
      <c r="I8" s="167"/>
      <c r="J8" s="168"/>
      <c r="K8" s="192"/>
    </row>
    <row r="9" spans="1:11" ht="22.65" customHeight="1" x14ac:dyDescent="0.35">
      <c r="A9" s="152">
        <f>A6-0.01</f>
        <v>-1.03</v>
      </c>
      <c r="B9" s="36" t="s">
        <v>221</v>
      </c>
      <c r="C9" s="91"/>
      <c r="D9" s="172"/>
      <c r="E9" s="172"/>
      <c r="F9" s="172"/>
      <c r="G9" s="173"/>
      <c r="H9" s="367" t="s">
        <v>5</v>
      </c>
      <c r="I9" s="368"/>
      <c r="J9" s="369" t="s">
        <v>6</v>
      </c>
      <c r="K9" s="192"/>
    </row>
    <row r="10" spans="1:11" ht="62.9" customHeight="1" x14ac:dyDescent="0.35">
      <c r="A10" s="399">
        <f>A9-0.01</f>
        <v>-1.04</v>
      </c>
      <c r="B10" s="365" t="s">
        <v>296</v>
      </c>
      <c r="C10" s="385" t="s">
        <v>190</v>
      </c>
      <c r="D10" s="363"/>
      <c r="E10" s="363"/>
      <c r="F10" s="363"/>
      <c r="G10" s="386"/>
      <c r="H10" s="305" t="s">
        <v>5</v>
      </c>
      <c r="I10" s="306"/>
      <c r="J10" s="307"/>
    </row>
    <row r="11" spans="1:11" x14ac:dyDescent="0.35">
      <c r="A11" s="400"/>
      <c r="B11" s="366"/>
      <c r="C11" s="387"/>
      <c r="D11" s="388"/>
      <c r="E11" s="388"/>
      <c r="F11" s="388"/>
      <c r="G11" s="389"/>
      <c r="H11" s="311"/>
      <c r="I11" s="312"/>
      <c r="J11" s="313"/>
    </row>
    <row r="12" spans="1:11" x14ac:dyDescent="0.35">
      <c r="A12" s="400"/>
      <c r="B12" s="188" t="s">
        <v>10</v>
      </c>
      <c r="C12" s="189">
        <v>1</v>
      </c>
      <c r="D12" s="153"/>
      <c r="E12" s="153"/>
      <c r="F12" s="153"/>
      <c r="G12" s="175"/>
      <c r="H12" s="311"/>
      <c r="I12" s="312"/>
      <c r="J12" s="313"/>
    </row>
    <row r="13" spans="1:11" x14ac:dyDescent="0.35">
      <c r="A13" s="400"/>
      <c r="B13" s="128" t="s">
        <v>234</v>
      </c>
      <c r="C13" s="190">
        <f>+C12+1</f>
        <v>2</v>
      </c>
      <c r="D13" s="153"/>
      <c r="E13" s="153"/>
      <c r="F13" s="153"/>
      <c r="G13" s="175"/>
      <c r="H13" s="311"/>
      <c r="I13" s="312"/>
      <c r="J13" s="313"/>
    </row>
    <row r="14" spans="1:11" x14ac:dyDescent="0.35">
      <c r="A14" s="400"/>
      <c r="B14" s="188" t="s">
        <v>25</v>
      </c>
      <c r="C14" s="190">
        <f>+C13+1</f>
        <v>3</v>
      </c>
      <c r="D14" s="153"/>
      <c r="E14" s="153"/>
      <c r="F14" s="153"/>
      <c r="G14" s="175"/>
      <c r="H14" s="311"/>
      <c r="I14" s="312"/>
      <c r="J14" s="313"/>
    </row>
    <row r="15" spans="1:11" x14ac:dyDescent="0.35">
      <c r="A15" s="401"/>
      <c r="B15" s="188" t="s">
        <v>26</v>
      </c>
      <c r="C15" s="191">
        <f>+C14+1</f>
        <v>4</v>
      </c>
      <c r="D15" s="153"/>
      <c r="E15" s="153"/>
      <c r="F15" s="153"/>
      <c r="G15" s="175"/>
      <c r="H15" s="314"/>
      <c r="I15" s="315"/>
      <c r="J15" s="316"/>
    </row>
    <row r="16" spans="1:11" ht="14.4" customHeight="1" x14ac:dyDescent="0.35">
      <c r="A16" s="299">
        <f>A10-0.01</f>
        <v>-1.05</v>
      </c>
      <c r="B16" s="106" t="s">
        <v>9</v>
      </c>
      <c r="C16" s="302"/>
      <c r="D16" s="303"/>
      <c r="E16" s="303"/>
      <c r="F16" s="303"/>
      <c r="G16" s="304"/>
      <c r="H16" s="305" t="s">
        <v>5</v>
      </c>
      <c r="I16" s="306"/>
      <c r="J16" s="307" t="s">
        <v>6</v>
      </c>
    </row>
    <row r="17" spans="1:10" x14ac:dyDescent="0.35">
      <c r="A17" s="300"/>
      <c r="B17" s="10" t="s">
        <v>10</v>
      </c>
      <c r="C17" s="6">
        <v>1</v>
      </c>
      <c r="D17" s="107"/>
      <c r="E17" s="107"/>
      <c r="F17" s="107"/>
      <c r="G17" s="108"/>
      <c r="H17" s="166"/>
      <c r="I17" s="167"/>
      <c r="J17" s="168"/>
    </row>
    <row r="18" spans="1:10" x14ac:dyDescent="0.35">
      <c r="A18" s="301"/>
      <c r="B18" s="10" t="s">
        <v>11</v>
      </c>
      <c r="C18" s="109">
        <v>2</v>
      </c>
      <c r="D18" s="107"/>
      <c r="E18" s="107"/>
      <c r="F18" s="107"/>
      <c r="G18" s="108"/>
      <c r="H18" s="169"/>
      <c r="I18" s="170"/>
      <c r="J18" s="171"/>
    </row>
    <row r="19" spans="1:10" ht="51.65" customHeight="1" x14ac:dyDescent="0.35">
      <c r="A19" s="299">
        <f>A16-0.01</f>
        <v>-1.06</v>
      </c>
      <c r="B19" s="106" t="s">
        <v>302</v>
      </c>
      <c r="C19" s="302" t="str">
        <f>CONCATENATE("(IF YES&gt;&gt;",-A22,")")</f>
        <v>(IF YES&gt;&gt;1.07)</v>
      </c>
      <c r="D19" s="303"/>
      <c r="E19" s="303"/>
      <c r="F19" s="303"/>
      <c r="G19" s="304"/>
      <c r="H19" s="305" t="s">
        <v>5</v>
      </c>
      <c r="I19" s="306"/>
      <c r="J19" s="307" t="s">
        <v>6</v>
      </c>
    </row>
    <row r="20" spans="1:10" x14ac:dyDescent="0.35">
      <c r="A20" s="300"/>
      <c r="B20" s="10" t="s">
        <v>10</v>
      </c>
      <c r="C20" s="6">
        <v>1</v>
      </c>
      <c r="D20" s="107"/>
      <c r="E20" s="107"/>
      <c r="F20" s="107"/>
      <c r="G20" s="108"/>
      <c r="H20" s="166"/>
      <c r="I20" s="167"/>
      <c r="J20" s="168"/>
    </row>
    <row r="21" spans="1:10" x14ac:dyDescent="0.35">
      <c r="A21" s="301"/>
      <c r="B21" s="10" t="s">
        <v>11</v>
      </c>
      <c r="C21" s="109">
        <v>2</v>
      </c>
      <c r="D21" s="107"/>
      <c r="E21" s="107"/>
      <c r="F21" s="107"/>
      <c r="G21" s="108"/>
      <c r="H21" s="169"/>
      <c r="I21" s="170"/>
      <c r="J21" s="171"/>
    </row>
    <row r="22" spans="1:10" x14ac:dyDescent="0.35">
      <c r="A22" s="299">
        <f>A19-0.01</f>
        <v>-1.07</v>
      </c>
      <c r="B22" s="365" t="s">
        <v>12</v>
      </c>
      <c r="C22" s="390" t="s">
        <v>13</v>
      </c>
      <c r="D22" s="391"/>
      <c r="E22" s="391"/>
      <c r="F22" s="391"/>
      <c r="G22" s="392"/>
      <c r="H22" s="305" t="s">
        <v>5</v>
      </c>
      <c r="I22" s="306"/>
      <c r="J22" s="306" t="s">
        <v>6</v>
      </c>
    </row>
    <row r="23" spans="1:10" ht="20.9" customHeight="1" x14ac:dyDescent="0.35">
      <c r="A23" s="300"/>
      <c r="B23" s="366"/>
      <c r="C23" s="387"/>
      <c r="D23" s="388"/>
      <c r="E23" s="388"/>
      <c r="F23" s="388"/>
      <c r="G23" s="389"/>
      <c r="H23" s="166"/>
      <c r="I23" s="167"/>
      <c r="J23" s="167"/>
    </row>
    <row r="24" spans="1:10" x14ac:dyDescent="0.35">
      <c r="A24" s="300"/>
      <c r="B24" s="160" t="s">
        <v>14</v>
      </c>
      <c r="C24" s="161">
        <v>1</v>
      </c>
      <c r="D24" s="107"/>
      <c r="E24" s="107"/>
      <c r="F24" s="107"/>
      <c r="G24" s="108"/>
      <c r="H24" s="166"/>
      <c r="I24" s="167"/>
      <c r="J24" s="167"/>
    </row>
    <row r="25" spans="1:10" x14ac:dyDescent="0.35">
      <c r="A25" s="300"/>
      <c r="B25" s="160" t="s">
        <v>15</v>
      </c>
      <c r="C25" s="161">
        <v>2</v>
      </c>
      <c r="D25" s="107"/>
      <c r="E25" s="107"/>
      <c r="F25" s="107"/>
      <c r="G25" s="108"/>
      <c r="H25" s="166"/>
      <c r="I25" s="167"/>
      <c r="J25" s="167"/>
    </row>
    <row r="26" spans="1:10" x14ac:dyDescent="0.35">
      <c r="A26" s="300"/>
      <c r="B26" s="160" t="s">
        <v>16</v>
      </c>
      <c r="C26" s="161">
        <v>3</v>
      </c>
      <c r="D26" s="107"/>
      <c r="E26" s="107"/>
      <c r="F26" s="107"/>
      <c r="G26" s="108"/>
      <c r="H26" s="166"/>
      <c r="I26" s="167"/>
      <c r="J26" s="167"/>
    </row>
    <row r="27" spans="1:10" x14ac:dyDescent="0.35">
      <c r="A27" s="300"/>
      <c r="B27" s="160" t="s">
        <v>17</v>
      </c>
      <c r="C27" s="161">
        <v>4</v>
      </c>
      <c r="D27" s="107"/>
      <c r="E27" s="107"/>
      <c r="F27" s="107"/>
      <c r="G27" s="108"/>
      <c r="H27" s="166"/>
      <c r="I27" s="167"/>
      <c r="J27" s="167"/>
    </row>
    <row r="28" spans="1:10" x14ac:dyDescent="0.35">
      <c r="A28" s="300"/>
      <c r="B28" s="160" t="s">
        <v>18</v>
      </c>
      <c r="C28" s="161">
        <v>5</v>
      </c>
      <c r="D28" s="107"/>
      <c r="E28" s="107"/>
      <c r="F28" s="107"/>
      <c r="G28" s="108"/>
      <c r="H28" s="166"/>
      <c r="I28" s="167"/>
      <c r="J28" s="167"/>
    </row>
    <row r="29" spans="1:10" x14ac:dyDescent="0.35">
      <c r="A29" s="300"/>
      <c r="B29" s="160" t="s">
        <v>19</v>
      </c>
      <c r="C29" s="161">
        <v>6</v>
      </c>
      <c r="D29" s="107"/>
      <c r="E29" s="107"/>
      <c r="F29" s="107"/>
      <c r="G29" s="108"/>
      <c r="H29" s="166"/>
      <c r="I29" s="167"/>
      <c r="J29" s="167"/>
    </row>
    <row r="30" spans="1:10" x14ac:dyDescent="0.35">
      <c r="A30" s="301"/>
      <c r="B30" s="160" t="s">
        <v>20</v>
      </c>
      <c r="C30" s="162">
        <v>7</v>
      </c>
      <c r="D30" s="107"/>
      <c r="E30" s="107"/>
      <c r="F30" s="107"/>
      <c r="G30" s="108"/>
      <c r="H30" s="166"/>
      <c r="I30" s="167"/>
      <c r="J30" s="167"/>
    </row>
    <row r="31" spans="1:10" x14ac:dyDescent="0.35">
      <c r="A31" s="67"/>
      <c r="B31" s="200" t="str">
        <f>CONCATENATE("IF ",-A19,"=NO and [previousmaritalstatus] is not MARRIED MONOGAMOUS/MARRIED POLYGAMOUS/LIVING TOGETHER&gt;&gt;",-A47)</f>
        <v>IF 1.06=NO and [previousmaritalstatus] is not MARRIED MONOGAMOUS/MARRIED POLYGAMOUS/LIVING TOGETHER&gt;&gt;1.11</v>
      </c>
      <c r="C31" s="196"/>
      <c r="D31" s="107"/>
      <c r="E31" s="107"/>
      <c r="F31" s="107"/>
      <c r="G31" s="108"/>
      <c r="H31" s="166"/>
      <c r="I31" s="167"/>
      <c r="J31" s="167"/>
    </row>
    <row r="32" spans="1:10" x14ac:dyDescent="0.35">
      <c r="A32" s="67"/>
      <c r="B32" s="200" t="str">
        <f>CONCATENATE("IF ",-A19,"=YES and ",-A22, " is not MARRIED MONOGAMOUS/MARRIED POLYGAMOUS &gt;&gt;",-A47)</f>
        <v>IF 1.06=YES and 1.07 is not MARRIED MONOGAMOUS/MARRIED POLYGAMOUS &gt;&gt;1.11</v>
      </c>
      <c r="C32" s="196"/>
      <c r="D32" s="107"/>
      <c r="E32" s="107"/>
      <c r="F32" s="107"/>
      <c r="G32" s="108"/>
      <c r="H32" s="166"/>
      <c r="I32" s="167"/>
      <c r="J32" s="167"/>
    </row>
    <row r="33" spans="1:11" x14ac:dyDescent="0.35">
      <c r="A33" s="67"/>
      <c r="B33" s="201" t="str">
        <f>CONCATENATE("IF respondent is male and [previousmaritalstatus] OR ",-A22," is MARRIED POLYGAMOUS &gt;&gt;",-A39)</f>
        <v>IF respondent is male and [previousmaritalstatus] OR 1.07 is MARRIED POLYGAMOUS &gt;&gt;1.09</v>
      </c>
      <c r="C33" s="196"/>
      <c r="D33" s="107"/>
      <c r="E33" s="107"/>
      <c r="F33" s="107"/>
      <c r="G33" s="108"/>
      <c r="H33" s="166"/>
      <c r="I33" s="167"/>
      <c r="J33" s="167"/>
    </row>
    <row r="34" spans="1:11" x14ac:dyDescent="0.35">
      <c r="A34" s="62">
        <f>A22-0.01</f>
        <v>-1.08</v>
      </c>
      <c r="B34" s="121" t="s">
        <v>68</v>
      </c>
      <c r="C34" s="373"/>
      <c r="D34" s="374"/>
      <c r="E34" s="374"/>
      <c r="F34" s="374"/>
      <c r="G34" s="375"/>
      <c r="H34" s="305" t="s">
        <v>5</v>
      </c>
      <c r="I34" s="306"/>
      <c r="J34" s="307"/>
    </row>
    <row r="35" spans="1:11" ht="21" customHeight="1" x14ac:dyDescent="0.35">
      <c r="A35" s="25"/>
      <c r="B35" s="10" t="s">
        <v>40</v>
      </c>
      <c r="C35" s="104">
        <v>1</v>
      </c>
      <c r="D35" s="377"/>
      <c r="E35" s="378"/>
      <c r="F35" s="378"/>
      <c r="G35" s="379"/>
      <c r="H35" s="311"/>
      <c r="I35" s="312"/>
      <c r="J35" s="313"/>
    </row>
    <row r="36" spans="1:11" x14ac:dyDescent="0.35">
      <c r="A36" s="25"/>
      <c r="B36" s="10" t="s">
        <v>44</v>
      </c>
      <c r="C36" s="6">
        <v>2</v>
      </c>
      <c r="D36" s="380"/>
      <c r="E36" s="381"/>
      <c r="F36" s="381"/>
      <c r="G36" s="382"/>
      <c r="H36" s="314"/>
      <c r="I36" s="315"/>
      <c r="J36" s="316"/>
    </row>
    <row r="37" spans="1:11" x14ac:dyDescent="0.35">
      <c r="A37" s="67"/>
      <c r="B37" s="201" t="str">
        <f>CONCATENATE("IF respondent is female and [previousmaritalstatus] OR ",-A22," is MARRIED POLYGAMOUS &gt;&gt;",-A38,". Otherwise &gt;&gt; ",-A47)</f>
        <v>IF respondent is female and [previousmaritalstatus] OR 1.07 is MARRIED POLYGAMOUS &gt;&gt;1.08. Otherwise &gt;&gt; 1.11</v>
      </c>
      <c r="C37" s="196"/>
      <c r="D37" s="107"/>
      <c r="E37" s="107"/>
      <c r="F37" s="107"/>
      <c r="G37" s="108"/>
      <c r="H37" s="166"/>
      <c r="I37" s="167"/>
      <c r="J37" s="167"/>
    </row>
    <row r="38" spans="1:11" ht="20" x14ac:dyDescent="0.35">
      <c r="A38" s="176">
        <f>A22-0.01</f>
        <v>-1.08</v>
      </c>
      <c r="B38" s="49" t="s">
        <v>181</v>
      </c>
      <c r="C38" s="308" t="str">
        <f>CONCATENATE("GO TO ",-A47)</f>
        <v>GO TO 1.11</v>
      </c>
      <c r="D38" s="309"/>
      <c r="E38" s="309"/>
      <c r="F38" s="309"/>
      <c r="G38" s="310"/>
      <c r="H38" s="367" t="s">
        <v>6</v>
      </c>
      <c r="I38" s="368"/>
      <c r="J38" s="369"/>
      <c r="K38" s="192"/>
    </row>
    <row r="39" spans="1:11" ht="22.65" customHeight="1" x14ac:dyDescent="0.35">
      <c r="A39" s="176">
        <f>A34-0.01</f>
        <v>-1.0900000000000001</v>
      </c>
      <c r="B39" s="86" t="s">
        <v>106</v>
      </c>
      <c r="C39" s="308"/>
      <c r="D39" s="309"/>
      <c r="E39" s="309"/>
      <c r="F39" s="309"/>
      <c r="G39" s="310"/>
      <c r="H39" s="367" t="s">
        <v>6</v>
      </c>
      <c r="I39" s="368"/>
      <c r="J39" s="369"/>
      <c r="K39" s="192"/>
    </row>
    <row r="40" spans="1:11" ht="14.4" customHeight="1" x14ac:dyDescent="0.35">
      <c r="A40" s="62">
        <f>A39-0.01</f>
        <v>-1.1000000000000001</v>
      </c>
      <c r="B40" s="121" t="s">
        <v>68</v>
      </c>
      <c r="C40" s="370" t="s">
        <v>170</v>
      </c>
      <c r="D40" s="371"/>
      <c r="E40" s="371"/>
      <c r="F40" s="371"/>
      <c r="G40" s="372"/>
      <c r="H40" s="305" t="s">
        <v>5</v>
      </c>
      <c r="I40" s="306"/>
      <c r="J40" s="307"/>
      <c r="K40" s="192"/>
    </row>
    <row r="41" spans="1:11" x14ac:dyDescent="0.35">
      <c r="A41" s="25"/>
      <c r="B41" s="10" t="s">
        <v>21</v>
      </c>
      <c r="C41" s="6">
        <v>1</v>
      </c>
      <c r="D41" s="341"/>
      <c r="E41" s="342"/>
      <c r="F41" s="342"/>
      <c r="G41" s="343"/>
      <c r="H41" s="311"/>
      <c r="I41" s="312"/>
      <c r="J41" s="313"/>
      <c r="K41" s="192"/>
    </row>
    <row r="42" spans="1:11" x14ac:dyDescent="0.35">
      <c r="A42" s="25"/>
      <c r="B42" s="10" t="s">
        <v>22</v>
      </c>
      <c r="C42" s="6">
        <v>2</v>
      </c>
      <c r="D42" s="344"/>
      <c r="E42" s="345"/>
      <c r="F42" s="345"/>
      <c r="G42" s="346"/>
      <c r="H42" s="311"/>
      <c r="I42" s="312"/>
      <c r="J42" s="313"/>
      <c r="K42" s="192"/>
    </row>
    <row r="43" spans="1:11" x14ac:dyDescent="0.35">
      <c r="A43" s="63"/>
      <c r="B43" s="186" t="s">
        <v>23</v>
      </c>
      <c r="C43" s="109">
        <v>3</v>
      </c>
      <c r="D43" s="347"/>
      <c r="E43" s="348"/>
      <c r="F43" s="348"/>
      <c r="G43" s="349"/>
      <c r="H43" s="314"/>
      <c r="I43" s="315"/>
      <c r="J43" s="316"/>
      <c r="K43" s="192"/>
    </row>
    <row r="44" spans="1:11" ht="20.399999999999999" customHeight="1" x14ac:dyDescent="0.35">
      <c r="A44" s="396" t="s">
        <v>182</v>
      </c>
      <c r="B44" s="397"/>
      <c r="C44" s="397"/>
      <c r="D44" s="397"/>
      <c r="E44" s="397"/>
      <c r="F44" s="397"/>
      <c r="G44" s="397"/>
      <c r="H44" s="397"/>
      <c r="I44" s="397"/>
      <c r="J44" s="398"/>
    </row>
    <row r="45" spans="1:11" x14ac:dyDescent="0.35">
      <c r="A45" s="50" t="s">
        <v>41</v>
      </c>
      <c r="B45" s="393" t="s">
        <v>137</v>
      </c>
      <c r="C45" s="394"/>
      <c r="D45" s="394"/>
      <c r="E45" s="394"/>
      <c r="F45" s="394"/>
      <c r="G45" s="394"/>
      <c r="H45" s="395"/>
      <c r="I45" s="395"/>
      <c r="J45" s="395"/>
    </row>
    <row r="46" spans="1:11" x14ac:dyDescent="0.35">
      <c r="A46" s="352" t="str">
        <f>CONCATENATE("(IF RESPONDENT MALE &gt;&gt; ",-A50,")")</f>
        <v>(IF RESPONDENT MALE &gt;&gt; 1.12)</v>
      </c>
      <c r="B46" s="353"/>
      <c r="C46" s="353"/>
      <c r="D46" s="353"/>
      <c r="E46" s="353"/>
      <c r="F46" s="353"/>
      <c r="G46" s="353"/>
      <c r="H46" s="353"/>
      <c r="I46" s="353"/>
      <c r="J46" s="354"/>
    </row>
    <row r="47" spans="1:11" x14ac:dyDescent="0.35">
      <c r="A47" s="299">
        <f>ROUND(A40-0.01,2)</f>
        <v>-1.1100000000000001</v>
      </c>
      <c r="B47" s="197" t="s">
        <v>303</v>
      </c>
      <c r="C47" s="355"/>
      <c r="D47" s="355"/>
      <c r="E47" s="355"/>
      <c r="F47" s="355"/>
      <c r="G47" s="356"/>
      <c r="H47" s="305" t="s">
        <v>5</v>
      </c>
      <c r="I47" s="306"/>
      <c r="J47" s="307"/>
    </row>
    <row r="48" spans="1:11" x14ac:dyDescent="0.35">
      <c r="A48" s="300"/>
      <c r="B48" s="198" t="s">
        <v>40</v>
      </c>
      <c r="C48" s="197">
        <v>1</v>
      </c>
      <c r="D48" s="357"/>
      <c r="E48" s="357"/>
      <c r="F48" s="357"/>
      <c r="G48" s="358"/>
      <c r="H48" s="311"/>
      <c r="I48" s="312"/>
      <c r="J48" s="313"/>
    </row>
    <row r="49" spans="1:10" x14ac:dyDescent="0.35">
      <c r="A49" s="301"/>
      <c r="B49" s="119" t="s">
        <v>44</v>
      </c>
      <c r="C49" s="120">
        <v>2</v>
      </c>
      <c r="D49" s="359"/>
      <c r="E49" s="359"/>
      <c r="F49" s="359"/>
      <c r="G49" s="360"/>
      <c r="H49" s="314"/>
      <c r="I49" s="315"/>
      <c r="J49" s="316"/>
    </row>
    <row r="50" spans="1:10" ht="21.5" x14ac:dyDescent="0.35">
      <c r="A50" s="299">
        <f>A47-0.01</f>
        <v>-1.1200000000000001</v>
      </c>
      <c r="B50" s="199" t="s">
        <v>304</v>
      </c>
      <c r="C50" s="355"/>
      <c r="D50" s="355"/>
      <c r="E50" s="355"/>
      <c r="F50" s="355"/>
      <c r="G50" s="356"/>
      <c r="H50" s="305" t="s">
        <v>5</v>
      </c>
      <c r="I50" s="306"/>
      <c r="J50" s="307"/>
    </row>
    <row r="51" spans="1:10" x14ac:dyDescent="0.35">
      <c r="A51" s="300"/>
      <c r="B51" s="198" t="s">
        <v>40</v>
      </c>
      <c r="C51" s="197">
        <v>1</v>
      </c>
      <c r="D51" s="357"/>
      <c r="E51" s="357"/>
      <c r="F51" s="357"/>
      <c r="G51" s="358"/>
      <c r="H51" s="311"/>
      <c r="I51" s="312"/>
      <c r="J51" s="313"/>
    </row>
    <row r="52" spans="1:10" x14ac:dyDescent="0.35">
      <c r="A52" s="301"/>
      <c r="B52" s="119" t="s">
        <v>44</v>
      </c>
      <c r="C52" s="120">
        <v>2</v>
      </c>
      <c r="D52" s="359"/>
      <c r="E52" s="359"/>
      <c r="F52" s="359"/>
      <c r="G52" s="360"/>
      <c r="H52" s="314"/>
      <c r="I52" s="315"/>
      <c r="J52" s="316"/>
    </row>
    <row r="53" spans="1:10" ht="42.9" customHeight="1" x14ac:dyDescent="0.35">
      <c r="A53" s="50"/>
      <c r="B53" s="383" t="s">
        <v>97</v>
      </c>
      <c r="C53" s="384"/>
      <c r="D53" s="384"/>
      <c r="E53" s="384"/>
      <c r="F53" s="384"/>
      <c r="G53" s="384"/>
      <c r="H53" s="118"/>
      <c r="I53" s="118"/>
      <c r="J53" s="118"/>
    </row>
    <row r="54" spans="1:10" x14ac:dyDescent="0.35">
      <c r="A54" s="299">
        <f>A50-0.01</f>
        <v>-1.1300000000000001</v>
      </c>
      <c r="B54" s="361" t="s">
        <v>27</v>
      </c>
      <c r="C54" s="363" t="s">
        <v>28</v>
      </c>
      <c r="D54" s="363"/>
      <c r="E54" s="363"/>
      <c r="F54" s="363"/>
      <c r="G54" s="363"/>
      <c r="H54" s="312"/>
      <c r="I54" s="312"/>
      <c r="J54" s="312"/>
    </row>
    <row r="55" spans="1:10" x14ac:dyDescent="0.35">
      <c r="A55" s="300"/>
      <c r="B55" s="362"/>
      <c r="C55" s="364"/>
      <c r="D55" s="364"/>
      <c r="E55" s="364"/>
      <c r="F55" s="364"/>
      <c r="G55" s="364"/>
      <c r="H55" s="312"/>
      <c r="I55" s="312"/>
      <c r="J55" s="312"/>
    </row>
    <row r="56" spans="1:10" ht="35.15" customHeight="1" x14ac:dyDescent="0.35">
      <c r="A56" s="300"/>
      <c r="B56" s="362"/>
      <c r="C56" s="364"/>
      <c r="D56" s="364"/>
      <c r="E56" s="364"/>
      <c r="F56" s="364"/>
      <c r="G56" s="364"/>
      <c r="H56" s="312"/>
      <c r="I56" s="312"/>
      <c r="J56" s="312"/>
    </row>
    <row r="57" spans="1:10" x14ac:dyDescent="0.35">
      <c r="A57" s="301"/>
      <c r="B57" s="174"/>
      <c r="C57" s="376"/>
      <c r="D57" s="376"/>
      <c r="E57" s="376"/>
      <c r="F57" s="376"/>
      <c r="G57" s="376"/>
      <c r="H57" s="312"/>
      <c r="I57" s="312"/>
      <c r="J57" s="312"/>
    </row>
    <row r="58" spans="1:10" x14ac:dyDescent="0.35">
      <c r="A58" s="180" t="s">
        <v>29</v>
      </c>
      <c r="B58" s="49" t="s">
        <v>146</v>
      </c>
      <c r="C58" s="350" t="s">
        <v>6</v>
      </c>
      <c r="D58" s="350"/>
      <c r="E58" s="350"/>
      <c r="F58" s="350"/>
      <c r="G58" s="351"/>
      <c r="H58" s="317" t="str">
        <f>CONCATENATE("(IF ",-A54,A58,"=0 &gt;&gt; SECTION 2)")</f>
        <v>(IF 1.13a.=0 &gt;&gt; SECTION 2)</v>
      </c>
      <c r="I58" s="318"/>
      <c r="J58" s="319"/>
    </row>
    <row r="59" spans="1:10" x14ac:dyDescent="0.35">
      <c r="A59" s="180" t="s">
        <v>30</v>
      </c>
      <c r="B59" s="49" t="s">
        <v>297</v>
      </c>
      <c r="C59" s="350" t="s">
        <v>6</v>
      </c>
      <c r="D59" s="350"/>
      <c r="E59" s="350"/>
      <c r="F59" s="350"/>
      <c r="G59" s="350"/>
      <c r="H59" s="167"/>
      <c r="I59" s="167"/>
      <c r="J59" s="167"/>
    </row>
    <row r="60" spans="1:10" x14ac:dyDescent="0.35">
      <c r="A60" s="180" t="s">
        <v>31</v>
      </c>
      <c r="B60" s="49" t="s">
        <v>298</v>
      </c>
      <c r="C60" s="185"/>
      <c r="D60" s="185"/>
      <c r="E60" s="185"/>
      <c r="F60" s="185"/>
      <c r="G60" s="185"/>
      <c r="H60" s="167"/>
      <c r="I60" s="167"/>
      <c r="J60" s="167"/>
    </row>
    <row r="61" spans="1:10" x14ac:dyDescent="0.35">
      <c r="A61" s="180" t="s">
        <v>32</v>
      </c>
      <c r="B61" s="49" t="s">
        <v>299</v>
      </c>
      <c r="C61" s="350" t="s">
        <v>6</v>
      </c>
      <c r="D61" s="350"/>
      <c r="E61" s="350"/>
      <c r="F61" s="350"/>
      <c r="G61" s="350"/>
      <c r="H61" s="167"/>
      <c r="I61" s="167"/>
      <c r="J61" s="167"/>
    </row>
    <row r="62" spans="1:10" x14ac:dyDescent="0.35">
      <c r="A62" s="180" t="s">
        <v>33</v>
      </c>
      <c r="B62" s="49" t="s">
        <v>147</v>
      </c>
      <c r="C62" s="350" t="s">
        <v>6</v>
      </c>
      <c r="D62" s="350"/>
      <c r="E62" s="350"/>
      <c r="F62" s="350"/>
      <c r="G62" s="350"/>
      <c r="H62" s="167"/>
      <c r="I62" s="167"/>
      <c r="J62" s="167"/>
    </row>
    <row r="63" spans="1:10" x14ac:dyDescent="0.35">
      <c r="A63" s="180" t="s">
        <v>34</v>
      </c>
      <c r="B63" s="49" t="s">
        <v>148</v>
      </c>
      <c r="C63" s="350" t="s">
        <v>6</v>
      </c>
      <c r="D63" s="350"/>
      <c r="E63" s="350"/>
      <c r="F63" s="350"/>
      <c r="G63" s="350"/>
      <c r="H63" s="167"/>
      <c r="I63" s="167"/>
      <c r="J63" s="167"/>
    </row>
    <row r="64" spans="1:10" x14ac:dyDescent="0.35">
      <c r="A64" s="66">
        <f>A54-0.01</f>
        <v>-1.1400000000000001</v>
      </c>
      <c r="B64" s="174" t="s">
        <v>149</v>
      </c>
      <c r="C64" s="320" t="str">
        <f>CONCATENATE("(IF 1 OR 2 &gt;&gt; SECTION 2)")</f>
        <v>(IF 1 OR 2 &gt;&gt; SECTION 2)</v>
      </c>
      <c r="D64" s="321"/>
      <c r="E64" s="321"/>
      <c r="F64" s="321"/>
      <c r="G64" s="322"/>
      <c r="H64" s="323" t="s">
        <v>168</v>
      </c>
      <c r="I64" s="324"/>
      <c r="J64" s="325"/>
    </row>
    <row r="65" spans="2:10" x14ac:dyDescent="0.35">
      <c r="B65" s="84" t="s">
        <v>150</v>
      </c>
      <c r="C65" s="119">
        <v>1</v>
      </c>
      <c r="D65" s="332"/>
      <c r="E65" s="333"/>
      <c r="F65" s="333"/>
      <c r="G65" s="334"/>
      <c r="H65" s="326"/>
      <c r="I65" s="327"/>
      <c r="J65" s="328"/>
    </row>
    <row r="66" spans="2:10" x14ac:dyDescent="0.35">
      <c r="B66" s="84" t="s">
        <v>151</v>
      </c>
      <c r="C66" s="120">
        <f>C65+1</f>
        <v>2</v>
      </c>
      <c r="D66" s="335"/>
      <c r="E66" s="336"/>
      <c r="F66" s="336"/>
      <c r="G66" s="337"/>
      <c r="H66" s="326"/>
      <c r="I66" s="327"/>
      <c r="J66" s="328"/>
    </row>
    <row r="67" spans="2:10" x14ac:dyDescent="0.35">
      <c r="B67" s="84" t="s">
        <v>152</v>
      </c>
      <c r="C67" s="120">
        <f t="shared" ref="C67:C79" si="0">C66+1</f>
        <v>3</v>
      </c>
      <c r="D67" s="335"/>
      <c r="E67" s="336"/>
      <c r="F67" s="336"/>
      <c r="G67" s="337"/>
      <c r="H67" s="326"/>
      <c r="I67" s="327"/>
      <c r="J67" s="328"/>
    </row>
    <row r="68" spans="2:10" x14ac:dyDescent="0.35">
      <c r="B68" s="84" t="s">
        <v>153</v>
      </c>
      <c r="C68" s="120">
        <f t="shared" si="0"/>
        <v>4</v>
      </c>
      <c r="D68" s="335"/>
      <c r="E68" s="336"/>
      <c r="F68" s="336"/>
      <c r="G68" s="337"/>
      <c r="H68" s="326"/>
      <c r="I68" s="327"/>
      <c r="J68" s="328"/>
    </row>
    <row r="69" spans="2:10" x14ac:dyDescent="0.35">
      <c r="B69" s="84" t="s">
        <v>154</v>
      </c>
      <c r="C69" s="120">
        <f t="shared" si="0"/>
        <v>5</v>
      </c>
      <c r="D69" s="335"/>
      <c r="E69" s="336"/>
      <c r="F69" s="336"/>
      <c r="G69" s="337"/>
      <c r="H69" s="326"/>
      <c r="I69" s="327"/>
      <c r="J69" s="328"/>
    </row>
    <row r="70" spans="2:10" x14ac:dyDescent="0.35">
      <c r="B70" s="84" t="s">
        <v>155</v>
      </c>
      <c r="C70" s="120">
        <f t="shared" si="0"/>
        <v>6</v>
      </c>
      <c r="D70" s="335"/>
      <c r="E70" s="336"/>
      <c r="F70" s="336"/>
      <c r="G70" s="337"/>
      <c r="H70" s="326"/>
      <c r="I70" s="327"/>
      <c r="J70" s="328"/>
    </row>
    <row r="71" spans="2:10" x14ac:dyDescent="0.35">
      <c r="B71" s="84" t="s">
        <v>166</v>
      </c>
      <c r="C71" s="120">
        <f t="shared" si="0"/>
        <v>7</v>
      </c>
      <c r="D71" s="335"/>
      <c r="E71" s="336"/>
      <c r="F71" s="336"/>
      <c r="G71" s="337"/>
      <c r="H71" s="326"/>
      <c r="I71" s="327"/>
      <c r="J71" s="328"/>
    </row>
    <row r="72" spans="2:10" x14ac:dyDescent="0.35">
      <c r="B72" s="84" t="s">
        <v>156</v>
      </c>
      <c r="C72" s="120">
        <f t="shared" si="0"/>
        <v>8</v>
      </c>
      <c r="D72" s="335"/>
      <c r="E72" s="336"/>
      <c r="F72" s="336"/>
      <c r="G72" s="337"/>
      <c r="H72" s="326"/>
      <c r="I72" s="327"/>
      <c r="J72" s="328"/>
    </row>
    <row r="73" spans="2:10" x14ac:dyDescent="0.35">
      <c r="B73" s="84" t="s">
        <v>157</v>
      </c>
      <c r="C73" s="120">
        <f t="shared" si="0"/>
        <v>9</v>
      </c>
      <c r="D73" s="335"/>
      <c r="E73" s="336"/>
      <c r="F73" s="336"/>
      <c r="G73" s="337"/>
      <c r="H73" s="326"/>
      <c r="I73" s="327"/>
      <c r="J73" s="328"/>
    </row>
    <row r="74" spans="2:10" x14ac:dyDescent="0.35">
      <c r="B74" s="84" t="s">
        <v>158</v>
      </c>
      <c r="C74" s="120">
        <f t="shared" si="0"/>
        <v>10</v>
      </c>
      <c r="D74" s="335"/>
      <c r="E74" s="336"/>
      <c r="F74" s="336"/>
      <c r="G74" s="337"/>
      <c r="H74" s="326"/>
      <c r="I74" s="327"/>
      <c r="J74" s="328"/>
    </row>
    <row r="75" spans="2:10" x14ac:dyDescent="0.35">
      <c r="B75" s="84" t="s">
        <v>159</v>
      </c>
      <c r="C75" s="120">
        <f t="shared" si="0"/>
        <v>11</v>
      </c>
      <c r="D75" s="335"/>
      <c r="E75" s="336"/>
      <c r="F75" s="336"/>
      <c r="G75" s="337"/>
      <c r="H75" s="326"/>
      <c r="I75" s="327"/>
      <c r="J75" s="328"/>
    </row>
    <row r="76" spans="2:10" x14ac:dyDescent="0.35">
      <c r="B76" s="84" t="s">
        <v>160</v>
      </c>
      <c r="C76" s="120">
        <f t="shared" si="0"/>
        <v>12</v>
      </c>
      <c r="D76" s="335"/>
      <c r="E76" s="336"/>
      <c r="F76" s="336"/>
      <c r="G76" s="337"/>
      <c r="H76" s="326"/>
      <c r="I76" s="327"/>
      <c r="J76" s="328"/>
    </row>
    <row r="77" spans="2:10" x14ac:dyDescent="0.35">
      <c r="B77" s="84" t="s">
        <v>161</v>
      </c>
      <c r="C77" s="120">
        <f t="shared" si="0"/>
        <v>13</v>
      </c>
      <c r="D77" s="335"/>
      <c r="E77" s="336"/>
      <c r="F77" s="336"/>
      <c r="G77" s="337"/>
      <c r="H77" s="326"/>
      <c r="I77" s="327"/>
      <c r="J77" s="328"/>
    </row>
    <row r="78" spans="2:10" x14ac:dyDescent="0.35">
      <c r="B78" s="84" t="s">
        <v>162</v>
      </c>
      <c r="C78" s="120">
        <f t="shared" si="0"/>
        <v>14</v>
      </c>
      <c r="D78" s="335"/>
      <c r="E78" s="336"/>
      <c r="F78" s="336"/>
      <c r="G78" s="337"/>
      <c r="H78" s="326"/>
      <c r="I78" s="327"/>
      <c r="J78" s="328"/>
    </row>
    <row r="79" spans="2:10" x14ac:dyDescent="0.35">
      <c r="B79" s="84" t="s">
        <v>163</v>
      </c>
      <c r="C79" s="120">
        <f t="shared" si="0"/>
        <v>15</v>
      </c>
      <c r="D79" s="335"/>
      <c r="E79" s="336"/>
      <c r="F79" s="336"/>
      <c r="G79" s="337"/>
      <c r="H79" s="326"/>
      <c r="I79" s="327"/>
      <c r="J79" s="328"/>
    </row>
    <row r="80" spans="2:10" x14ac:dyDescent="0.35">
      <c r="B80" s="84" t="s">
        <v>167</v>
      </c>
      <c r="C80" s="120">
        <v>16</v>
      </c>
      <c r="D80" s="335"/>
      <c r="E80" s="336"/>
      <c r="F80" s="336"/>
      <c r="G80" s="337"/>
      <c r="H80" s="326"/>
      <c r="I80" s="327"/>
      <c r="J80" s="328"/>
    </row>
    <row r="81" spans="1:11" x14ac:dyDescent="0.35">
      <c r="B81" s="84" t="s">
        <v>164</v>
      </c>
      <c r="C81" s="120">
        <v>17</v>
      </c>
      <c r="D81" s="335"/>
      <c r="E81" s="336"/>
      <c r="F81" s="336"/>
      <c r="G81" s="337"/>
      <c r="H81" s="326"/>
      <c r="I81" s="327"/>
      <c r="J81" s="328"/>
    </row>
    <row r="82" spans="1:11" x14ac:dyDescent="0.35">
      <c r="A82" s="110"/>
      <c r="B82" s="84" t="s">
        <v>165</v>
      </c>
      <c r="C82" s="120">
        <v>18</v>
      </c>
      <c r="D82" s="338"/>
      <c r="E82" s="339"/>
      <c r="F82" s="339"/>
      <c r="G82" s="340"/>
      <c r="H82" s="329"/>
      <c r="I82" s="330"/>
      <c r="J82" s="331"/>
    </row>
    <row r="83" spans="1:11" ht="22.65" customHeight="1" x14ac:dyDescent="0.35">
      <c r="A83" s="9">
        <f>A64-0.01</f>
        <v>-1.1500000000000001</v>
      </c>
      <c r="B83" s="131" t="s">
        <v>169</v>
      </c>
      <c r="C83" s="414"/>
      <c r="D83" s="415"/>
      <c r="E83" s="415"/>
      <c r="F83" s="415"/>
      <c r="G83" s="416"/>
      <c r="H83" s="305" t="s">
        <v>5</v>
      </c>
      <c r="I83" s="306"/>
      <c r="J83" s="307"/>
    </row>
    <row r="84" spans="1:11" ht="22.65" customHeight="1" x14ac:dyDescent="0.35">
      <c r="A84" s="130"/>
      <c r="B84" s="132" t="s">
        <v>7</v>
      </c>
      <c r="C84" s="104">
        <v>1</v>
      </c>
      <c r="D84" s="153"/>
      <c r="E84" s="153"/>
      <c r="F84" s="153"/>
      <c r="G84" s="175"/>
      <c r="H84" s="311"/>
      <c r="I84" s="312"/>
      <c r="J84" s="313"/>
    </row>
    <row r="85" spans="1:11" ht="22.65" customHeight="1" x14ac:dyDescent="0.35">
      <c r="A85" s="179"/>
      <c r="B85" s="132" t="s">
        <v>8</v>
      </c>
      <c r="C85" s="6">
        <v>2</v>
      </c>
      <c r="D85" s="177"/>
      <c r="E85" s="177"/>
      <c r="F85" s="177"/>
      <c r="G85" s="178"/>
      <c r="H85" s="314"/>
      <c r="I85" s="315"/>
      <c r="J85" s="316"/>
    </row>
    <row r="86" spans="1:11" ht="22.65" customHeight="1" x14ac:dyDescent="0.35">
      <c r="A86" s="420" t="str">
        <f>CONCATENATE("(IF NEVER MARRIED/DIVORCED/SEPARATED/WIDOW/MALE POLYGAMOUS &gt;&gt;",-A95,")")</f>
        <v>(IF NEVER MARRIED/DIVORCED/SEPARATED/WIDOW/MALE POLYGAMOUS &gt;&gt;1.18)</v>
      </c>
      <c r="B86" s="421"/>
      <c r="C86" s="421"/>
      <c r="D86" s="421"/>
      <c r="E86" s="421"/>
      <c r="F86" s="421"/>
      <c r="G86" s="421"/>
      <c r="H86" s="421"/>
      <c r="I86" s="421"/>
      <c r="J86" s="422"/>
    </row>
    <row r="87" spans="1:11" ht="22.65" customHeight="1" x14ac:dyDescent="0.35">
      <c r="A87" s="417" t="str">
        <f>CONCATENATE("(IF ",-A34,"=Yes&gt;&gt; ",-A95,")")</f>
        <v>(IF 1.08=Yes&gt;&gt; 1.18)</v>
      </c>
      <c r="B87" s="418"/>
      <c r="C87" s="418"/>
      <c r="D87" s="418"/>
      <c r="E87" s="418"/>
      <c r="F87" s="418"/>
      <c r="G87" s="418"/>
      <c r="H87" s="418"/>
      <c r="I87" s="418"/>
      <c r="J87" s="419"/>
      <c r="K87" s="193"/>
    </row>
    <row r="88" spans="1:11" ht="33.9" customHeight="1" x14ac:dyDescent="0.35">
      <c r="A88" s="9">
        <f>A83-0.01</f>
        <v>-1.1600000000000001</v>
      </c>
      <c r="B88" s="131" t="s">
        <v>242</v>
      </c>
      <c r="C88" s="409"/>
      <c r="D88" s="410"/>
      <c r="E88" s="410"/>
      <c r="F88" s="410"/>
      <c r="G88" s="411"/>
      <c r="H88" s="305" t="s">
        <v>5</v>
      </c>
      <c r="I88" s="306"/>
      <c r="J88" s="307"/>
      <c r="K88" s="193"/>
    </row>
    <row r="89" spans="1:11" ht="22.65" customHeight="1" x14ac:dyDescent="0.35">
      <c r="A89" s="130"/>
      <c r="B89" s="132" t="s">
        <v>305</v>
      </c>
      <c r="C89" s="104">
        <v>1</v>
      </c>
      <c r="D89" s="308" t="str">
        <f>CONCATENATE("(IF ",-A88,"=1 &gt;&gt; NEXT SECTION)")</f>
        <v>(IF 1.16=1 &gt;&gt; NEXT SECTION)</v>
      </c>
      <c r="E89" s="309"/>
      <c r="F89" s="309"/>
      <c r="G89" s="310"/>
      <c r="H89" s="311"/>
      <c r="I89" s="312"/>
      <c r="J89" s="313"/>
      <c r="K89" s="193"/>
    </row>
    <row r="90" spans="1:11" ht="22.65" customHeight="1" x14ac:dyDescent="0.35">
      <c r="A90" s="130"/>
      <c r="B90" s="132" t="s">
        <v>306</v>
      </c>
      <c r="C90" s="104">
        <v>2</v>
      </c>
      <c r="D90" s="153"/>
      <c r="E90" s="153"/>
      <c r="F90" s="153"/>
      <c r="G90" s="175"/>
      <c r="H90" s="311"/>
      <c r="I90" s="312"/>
      <c r="J90" s="313"/>
      <c r="K90" s="193"/>
    </row>
    <row r="91" spans="1:11" ht="22.65" customHeight="1" x14ac:dyDescent="0.35">
      <c r="A91" s="179"/>
      <c r="B91" s="132" t="s">
        <v>307</v>
      </c>
      <c r="C91" s="6">
        <v>3</v>
      </c>
      <c r="D91" s="177"/>
      <c r="E91" s="177"/>
      <c r="F91" s="177"/>
      <c r="G91" s="178"/>
      <c r="H91" s="314"/>
      <c r="I91" s="315"/>
      <c r="J91" s="316"/>
      <c r="K91" s="193"/>
    </row>
    <row r="92" spans="1:11" ht="22.65" customHeight="1" x14ac:dyDescent="0.35">
      <c r="A92" s="179">
        <f>A88-0.01</f>
        <v>-1.1700000000000002</v>
      </c>
      <c r="B92" s="202" t="s">
        <v>308</v>
      </c>
      <c r="C92" s="308" t="str">
        <f>CONCATENATE("(IF YES &gt;&gt; SECTION 2)")</f>
        <v>(IF YES &gt;&gt; SECTION 2)</v>
      </c>
      <c r="D92" s="309"/>
      <c r="E92" s="309"/>
      <c r="F92" s="309"/>
      <c r="G92" s="310"/>
      <c r="H92" s="305" t="s">
        <v>5</v>
      </c>
      <c r="I92" s="306"/>
      <c r="J92" s="307"/>
      <c r="K92" s="193"/>
    </row>
    <row r="93" spans="1:11" ht="22.65" customHeight="1" x14ac:dyDescent="0.35">
      <c r="A93" s="179"/>
      <c r="B93" s="202" t="s">
        <v>40</v>
      </c>
      <c r="C93" s="91">
        <v>1</v>
      </c>
      <c r="D93" s="177"/>
      <c r="E93" s="177"/>
      <c r="F93" s="177"/>
      <c r="G93" s="178"/>
      <c r="H93" s="311"/>
      <c r="I93" s="312"/>
      <c r="J93" s="313"/>
      <c r="K93" s="193"/>
    </row>
    <row r="94" spans="1:11" ht="22.65" customHeight="1" x14ac:dyDescent="0.35">
      <c r="A94" s="179"/>
      <c r="B94" s="202" t="s">
        <v>44</v>
      </c>
      <c r="C94" s="91">
        <v>2</v>
      </c>
      <c r="D94" s="177"/>
      <c r="E94" s="177"/>
      <c r="F94" s="177"/>
      <c r="G94" s="178"/>
      <c r="H94" s="314"/>
      <c r="I94" s="315"/>
      <c r="J94" s="316"/>
      <c r="K94" s="193"/>
    </row>
    <row r="95" spans="1:11" ht="39.65" customHeight="1" x14ac:dyDescent="0.35">
      <c r="A95" s="68">
        <f>A92-0.01</f>
        <v>-1.1800000000000002</v>
      </c>
      <c r="B95" s="203" t="s">
        <v>309</v>
      </c>
      <c r="C95" s="413" t="str">
        <f>CONCATENATE("(IF 0 &gt;&gt;",-A97,")")</f>
        <v>(IF 0 &gt;&gt;1.2)</v>
      </c>
      <c r="D95" s="355"/>
      <c r="E95" s="355"/>
      <c r="F95" s="355"/>
      <c r="G95" s="356"/>
      <c r="H95" s="412" t="s">
        <v>6</v>
      </c>
      <c r="I95" s="412"/>
      <c r="J95" s="412"/>
      <c r="K95" s="193"/>
    </row>
    <row r="96" spans="1:11" ht="39.65" customHeight="1" x14ac:dyDescent="0.35">
      <c r="A96" s="68">
        <f>A95-0.01</f>
        <v>-1.1900000000000002</v>
      </c>
      <c r="B96" s="203" t="s">
        <v>239</v>
      </c>
      <c r="C96" s="406"/>
      <c r="D96" s="407"/>
      <c r="E96" s="407"/>
      <c r="F96" s="407"/>
      <c r="G96" s="408"/>
      <c r="H96" s="412" t="s">
        <v>6</v>
      </c>
      <c r="I96" s="412"/>
      <c r="J96" s="412"/>
      <c r="K96" s="193"/>
    </row>
    <row r="97" spans="1:12" ht="39.65" customHeight="1" x14ac:dyDescent="0.35">
      <c r="A97" s="68">
        <f t="shared" ref="A97:A98" si="1">A96-0.01</f>
        <v>-1.2000000000000002</v>
      </c>
      <c r="B97" s="203" t="s">
        <v>402</v>
      </c>
      <c r="C97" s="413" t="str">
        <f>CONCATENATE("(IF 0 &gt;&gt; NEXT SECTION)")</f>
        <v>(IF 0 &gt;&gt; NEXT SECTION)</v>
      </c>
      <c r="D97" s="355"/>
      <c r="E97" s="355"/>
      <c r="F97" s="355"/>
      <c r="G97" s="356"/>
      <c r="H97" s="412" t="s">
        <v>6</v>
      </c>
      <c r="I97" s="412"/>
      <c r="J97" s="412"/>
      <c r="K97" s="193"/>
    </row>
    <row r="98" spans="1:12" ht="39.65" customHeight="1" x14ac:dyDescent="0.35">
      <c r="A98" s="68">
        <f t="shared" si="1"/>
        <v>-1.2100000000000002</v>
      </c>
      <c r="B98" s="203" t="s">
        <v>240</v>
      </c>
      <c r="C98" s="406"/>
      <c r="D98" s="407"/>
      <c r="E98" s="407"/>
      <c r="F98" s="407"/>
      <c r="G98" s="408"/>
      <c r="H98" s="412" t="s">
        <v>6</v>
      </c>
      <c r="I98" s="412"/>
      <c r="J98" s="412"/>
      <c r="K98" s="194"/>
      <c r="L98" s="182"/>
    </row>
    <row r="99" spans="1:12" x14ac:dyDescent="0.35">
      <c r="A99"/>
    </row>
    <row r="100" spans="1:12" x14ac:dyDescent="0.35">
      <c r="A100"/>
    </row>
    <row r="101" spans="1:12" x14ac:dyDescent="0.35">
      <c r="A101"/>
    </row>
    <row r="102" spans="1:12" x14ac:dyDescent="0.35">
      <c r="A102"/>
    </row>
    <row r="103" spans="1:12" x14ac:dyDescent="0.35">
      <c r="A103"/>
    </row>
    <row r="104" spans="1:12" x14ac:dyDescent="0.35">
      <c r="A104"/>
    </row>
    <row r="105" spans="1:12" x14ac:dyDescent="0.35">
      <c r="A105"/>
    </row>
    <row r="106" spans="1:12" x14ac:dyDescent="0.35">
      <c r="A106"/>
    </row>
    <row r="107" spans="1:12" x14ac:dyDescent="0.35">
      <c r="A107"/>
    </row>
    <row r="108" spans="1:12" x14ac:dyDescent="0.35">
      <c r="A108"/>
    </row>
    <row r="109" spans="1:12" x14ac:dyDescent="0.35">
      <c r="A109"/>
    </row>
    <row r="110" spans="1:12" x14ac:dyDescent="0.35">
      <c r="A110"/>
    </row>
    <row r="111" spans="1:12" x14ac:dyDescent="0.35">
      <c r="A111"/>
    </row>
    <row r="112" spans="1:12" x14ac:dyDescent="0.35">
      <c r="A112"/>
    </row>
    <row r="113" spans="1:1" x14ac:dyDescent="0.35">
      <c r="A113"/>
    </row>
    <row r="114" spans="1:1" x14ac:dyDescent="0.35">
      <c r="A114"/>
    </row>
    <row r="115" spans="1:1" x14ac:dyDescent="0.35">
      <c r="A115"/>
    </row>
    <row r="116" spans="1:1" x14ac:dyDescent="0.35">
      <c r="A116"/>
    </row>
    <row r="117" spans="1:1" x14ac:dyDescent="0.35">
      <c r="A117"/>
    </row>
  </sheetData>
  <mergeCells count="75">
    <mergeCell ref="C88:G88"/>
    <mergeCell ref="H88:J91"/>
    <mergeCell ref="H83:J85"/>
    <mergeCell ref="D89:G89"/>
    <mergeCell ref="C98:G98"/>
    <mergeCell ref="H98:J98"/>
    <mergeCell ref="C95:G95"/>
    <mergeCell ref="H95:J95"/>
    <mergeCell ref="C96:G96"/>
    <mergeCell ref="H96:J96"/>
    <mergeCell ref="C97:G97"/>
    <mergeCell ref="H97:J97"/>
    <mergeCell ref="C83:G83"/>
    <mergeCell ref="A87:J87"/>
    <mergeCell ref="A86:J86"/>
    <mergeCell ref="B4:J4"/>
    <mergeCell ref="C5:G5"/>
    <mergeCell ref="H5:J5"/>
    <mergeCell ref="C19:G19"/>
    <mergeCell ref="H19:J19"/>
    <mergeCell ref="H9:J9"/>
    <mergeCell ref="C6:G6"/>
    <mergeCell ref="H6:J6"/>
    <mergeCell ref="A22:A30"/>
    <mergeCell ref="H38:J38"/>
    <mergeCell ref="A54:A57"/>
    <mergeCell ref="C10:G10"/>
    <mergeCell ref="C11:G11"/>
    <mergeCell ref="A50:A52"/>
    <mergeCell ref="C50:G50"/>
    <mergeCell ref="A19:A21"/>
    <mergeCell ref="B22:B23"/>
    <mergeCell ref="C22:G22"/>
    <mergeCell ref="C23:G23"/>
    <mergeCell ref="H50:J52"/>
    <mergeCell ref="D51:G52"/>
    <mergeCell ref="B45:J45"/>
    <mergeCell ref="A44:J44"/>
    <mergeCell ref="A10:A15"/>
    <mergeCell ref="B54:B56"/>
    <mergeCell ref="C54:G56"/>
    <mergeCell ref="H54:J57"/>
    <mergeCell ref="B10:B11"/>
    <mergeCell ref="H10:J15"/>
    <mergeCell ref="H39:J39"/>
    <mergeCell ref="H22:J22"/>
    <mergeCell ref="C38:G38"/>
    <mergeCell ref="C39:G39"/>
    <mergeCell ref="C40:G40"/>
    <mergeCell ref="C34:G34"/>
    <mergeCell ref="H34:J36"/>
    <mergeCell ref="C57:G57"/>
    <mergeCell ref="D35:G36"/>
    <mergeCell ref="B53:G53"/>
    <mergeCell ref="A47:A49"/>
    <mergeCell ref="A46:J46"/>
    <mergeCell ref="H47:J49"/>
    <mergeCell ref="C47:G47"/>
    <mergeCell ref="D48:G49"/>
    <mergeCell ref="A16:A18"/>
    <mergeCell ref="C16:G16"/>
    <mergeCell ref="H16:J16"/>
    <mergeCell ref="C92:G92"/>
    <mergeCell ref="H92:J94"/>
    <mergeCell ref="H58:J58"/>
    <mergeCell ref="C64:G64"/>
    <mergeCell ref="H64:J82"/>
    <mergeCell ref="D65:G82"/>
    <mergeCell ref="H40:J43"/>
    <mergeCell ref="D41:G43"/>
    <mergeCell ref="C58:G58"/>
    <mergeCell ref="C59:G59"/>
    <mergeCell ref="C61:G61"/>
    <mergeCell ref="C62:G62"/>
    <mergeCell ref="C63:G63"/>
  </mergeCells>
  <pageMargins left="0.70866141732283472" right="0.70866141732283472" top="0.74803149606299213" bottom="0.74803149606299213" header="0.31496062992125984" footer="0.31496062992125984"/>
  <pageSetup paperSize="9" scale="88" fitToHeight="0" orientation="portrait" r:id="rId1"/>
  <headerFooter>
    <oddHeader>&amp;LGENDER_COVID_KYEOP_questionnaire_05_10_2020&amp;RResp ID:|__|__|__|__|__|__|__|__|</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AE58D-A3D0-45A7-A580-74BF2198ED59}">
  <sheetPr>
    <tabColor theme="0"/>
    <pageSetUpPr fitToPage="1"/>
  </sheetPr>
  <dimension ref="A1:P29"/>
  <sheetViews>
    <sheetView view="pageLayout" zoomScaleNormal="130" workbookViewId="0">
      <selection activeCell="B5" sqref="B5:J5"/>
    </sheetView>
  </sheetViews>
  <sheetFormatPr defaultColWidth="8.90625" defaultRowHeight="14.5" x14ac:dyDescent="0.35"/>
  <cols>
    <col min="1" max="1" width="11.54296875" bestFit="1" customWidth="1"/>
    <col min="2" max="2" width="18.36328125" customWidth="1"/>
    <col min="11" max="11" width="12.54296875" customWidth="1"/>
  </cols>
  <sheetData>
    <row r="1" spans="1:11" x14ac:dyDescent="0.35">
      <c r="A1" s="34" t="s">
        <v>0</v>
      </c>
      <c r="B1" s="1">
        <v>2</v>
      </c>
      <c r="C1" s="52" t="s">
        <v>172</v>
      </c>
      <c r="D1" s="52"/>
      <c r="E1" s="52"/>
      <c r="F1" s="52"/>
      <c r="G1" s="52"/>
      <c r="H1" s="53"/>
      <c r="I1" s="53"/>
      <c r="J1" s="53"/>
    </row>
    <row r="2" spans="1:11" s="219" customFormat="1" x14ac:dyDescent="0.35">
      <c r="A2" s="215"/>
      <c r="B2" s="216"/>
      <c r="C2" s="217"/>
      <c r="D2" s="217"/>
      <c r="E2" s="217"/>
      <c r="F2" s="217"/>
      <c r="G2" s="217"/>
      <c r="H2" s="218"/>
      <c r="I2" s="218"/>
      <c r="J2" s="218"/>
    </row>
    <row r="3" spans="1:11" s="219" customFormat="1" x14ac:dyDescent="0.35">
      <c r="A3" s="215"/>
      <c r="B3" s="220" t="s">
        <v>333</v>
      </c>
      <c r="C3" s="217"/>
      <c r="D3" s="217"/>
      <c r="E3" s="217"/>
      <c r="F3" s="217"/>
      <c r="G3" s="217"/>
      <c r="H3" s="218"/>
      <c r="I3" s="218"/>
      <c r="J3" s="218"/>
    </row>
    <row r="4" spans="1:11" s="219" customFormat="1" x14ac:dyDescent="0.35">
      <c r="A4" s="215"/>
      <c r="B4" s="216"/>
      <c r="C4" s="217"/>
      <c r="D4" s="217"/>
      <c r="E4" s="217"/>
      <c r="F4" s="217"/>
      <c r="G4" s="217"/>
      <c r="H4" s="218"/>
      <c r="I4" s="218"/>
      <c r="J4" s="218"/>
    </row>
    <row r="5" spans="1:11" x14ac:dyDescent="0.35">
      <c r="A5" s="133" t="s">
        <v>135</v>
      </c>
      <c r="B5" s="441" t="s">
        <v>42</v>
      </c>
      <c r="C5" s="442"/>
      <c r="D5" s="442"/>
      <c r="E5" s="442"/>
      <c r="F5" s="442"/>
      <c r="G5" s="442"/>
      <c r="H5" s="442"/>
      <c r="I5" s="443"/>
      <c r="J5" s="444"/>
      <c r="K5" s="183"/>
    </row>
    <row r="6" spans="1:11" ht="41.5" x14ac:dyDescent="0.35">
      <c r="A6" s="176">
        <f>-B1-0.01</f>
        <v>-2.0099999999999998</v>
      </c>
      <c r="B6" s="221" t="s">
        <v>238</v>
      </c>
      <c r="C6" s="445" t="str">
        <f>CONCATENATE("(IF NO SKIP ",-C9,"a and automatically have 0 for ",-C9," f, g, h)")</f>
        <v>(IF NO SKIP 2.02a and automatically have 0 for 2.02 f, g, h)</v>
      </c>
      <c r="D6" s="445"/>
      <c r="E6" s="445"/>
      <c r="F6" s="433" t="s">
        <v>37</v>
      </c>
      <c r="G6" s="434"/>
      <c r="H6" s="435"/>
      <c r="I6" s="118"/>
      <c r="J6" s="118"/>
    </row>
    <row r="7" spans="1:11" x14ac:dyDescent="0.35">
      <c r="A7" s="176"/>
      <c r="B7" s="197" t="s">
        <v>40</v>
      </c>
      <c r="C7" s="43">
        <v>1</v>
      </c>
      <c r="D7" s="43"/>
      <c r="E7" s="43"/>
      <c r="F7" s="446"/>
      <c r="G7" s="447"/>
      <c r="H7" s="448"/>
      <c r="I7" s="118"/>
      <c r="J7" s="118"/>
    </row>
    <row r="8" spans="1:11" x14ac:dyDescent="0.35">
      <c r="A8" s="176"/>
      <c r="B8" s="197" t="s">
        <v>44</v>
      </c>
      <c r="C8" s="43">
        <v>2</v>
      </c>
      <c r="D8" s="43"/>
      <c r="E8" s="43"/>
      <c r="F8" s="436"/>
      <c r="G8" s="437"/>
      <c r="H8" s="438"/>
      <c r="I8" s="118"/>
      <c r="J8" s="118"/>
    </row>
    <row r="9" spans="1:11" ht="105" x14ac:dyDescent="0.35">
      <c r="B9" s="150" t="s">
        <v>192</v>
      </c>
      <c r="C9" s="449">
        <f>A6-0.01</f>
        <v>-2.0199999999999996</v>
      </c>
      <c r="D9" s="450"/>
      <c r="E9" s="451"/>
      <c r="F9" s="449" t="str">
        <f>CONCATENATE(-C9,"a")</f>
        <v>2.02a</v>
      </c>
      <c r="G9" s="450"/>
      <c r="H9" s="452"/>
    </row>
    <row r="10" spans="1:11" ht="63.9" customHeight="1" x14ac:dyDescent="0.35">
      <c r="B10" s="222" t="s">
        <v>185</v>
      </c>
      <c r="C10" s="457" t="s">
        <v>230</v>
      </c>
      <c r="D10" s="458"/>
      <c r="E10" s="459"/>
      <c r="F10" s="457" t="s">
        <v>133</v>
      </c>
      <c r="G10" s="458"/>
      <c r="H10" s="459"/>
    </row>
    <row r="11" spans="1:11" ht="14.4" customHeight="1" x14ac:dyDescent="0.35">
      <c r="A11" s="9" t="s">
        <v>29</v>
      </c>
      <c r="B11" s="439" t="s">
        <v>43</v>
      </c>
      <c r="C11" s="433" t="s">
        <v>60</v>
      </c>
      <c r="D11" s="434"/>
      <c r="E11" s="435"/>
      <c r="F11" s="433"/>
      <c r="G11" s="434"/>
      <c r="H11" s="435"/>
    </row>
    <row r="12" spans="1:11" ht="20.399999999999999" customHeight="1" x14ac:dyDescent="0.35">
      <c r="A12" s="8"/>
      <c r="B12" s="440"/>
      <c r="C12" s="454" t="str">
        <f>CONCATENATE("(IF 0 &gt;&gt; ",-C$9,$A13,")")</f>
        <v>(IF 0 &gt;&gt; 2.02b.)</v>
      </c>
      <c r="D12" s="455"/>
      <c r="E12" s="456"/>
      <c r="F12" s="454"/>
      <c r="G12" s="455"/>
      <c r="H12" s="456"/>
    </row>
    <row r="13" spans="1:11" ht="14.4" customHeight="1" x14ac:dyDescent="0.35">
      <c r="A13" s="9" t="s">
        <v>30</v>
      </c>
      <c r="B13" s="439" t="s">
        <v>224</v>
      </c>
      <c r="C13" s="433" t="s">
        <v>60</v>
      </c>
      <c r="D13" s="434"/>
      <c r="E13" s="435"/>
      <c r="F13" s="433" t="s">
        <v>60</v>
      </c>
      <c r="G13" s="434"/>
      <c r="H13" s="435"/>
    </row>
    <row r="14" spans="1:11" ht="25.65" customHeight="1" x14ac:dyDescent="0.35">
      <c r="A14" s="8"/>
      <c r="B14" s="440"/>
      <c r="C14" s="454" t="str">
        <f>CONCATENATE("(IF 0 &gt;&gt; ",-C$9,$A15,")")</f>
        <v>(IF 0 &gt;&gt; 2.02c.)</v>
      </c>
      <c r="D14" s="455"/>
      <c r="E14" s="456"/>
      <c r="F14" s="454" t="str">
        <f>CONCATENATE("(NUMBER OF HOURS  &lt;= ",-C$9,$A13,")")</f>
        <v>(NUMBER OF HOURS  &lt;= 2.02b.)</v>
      </c>
      <c r="G14" s="455"/>
      <c r="H14" s="456"/>
    </row>
    <row r="15" spans="1:11" ht="14.4" customHeight="1" x14ac:dyDescent="0.35">
      <c r="A15" s="9" t="s">
        <v>31</v>
      </c>
      <c r="B15" s="439" t="s">
        <v>171</v>
      </c>
      <c r="C15" s="433" t="s">
        <v>60</v>
      </c>
      <c r="D15" s="434"/>
      <c r="E15" s="435"/>
      <c r="F15" s="433" t="s">
        <v>60</v>
      </c>
      <c r="G15" s="434"/>
      <c r="H15" s="435"/>
    </row>
    <row r="16" spans="1:11" ht="14.4" customHeight="1" x14ac:dyDescent="0.35">
      <c r="A16" s="8"/>
      <c r="B16" s="440"/>
      <c r="C16" s="454" t="str">
        <f>CONCATENATE("(IF 0 &gt;&gt; ",-C$9,$A17,")")</f>
        <v>(IF 0 &gt;&gt; 2.02d.)</v>
      </c>
      <c r="D16" s="455"/>
      <c r="E16" s="456"/>
      <c r="F16" s="454" t="str">
        <f>CONCATENATE("(NUMBER OF HOURS  &lt;= ",-C$9,$A15,")")</f>
        <v>(NUMBER OF HOURS  &lt;= 2.02c.)</v>
      </c>
      <c r="G16" s="455"/>
      <c r="H16" s="456"/>
    </row>
    <row r="17" spans="1:16" ht="14.4" customHeight="1" x14ac:dyDescent="0.35">
      <c r="A17" s="9" t="s">
        <v>32</v>
      </c>
      <c r="B17" s="439" t="s">
        <v>183</v>
      </c>
      <c r="C17" s="433" t="s">
        <v>60</v>
      </c>
      <c r="D17" s="434"/>
      <c r="E17" s="435"/>
      <c r="F17" s="433" t="s">
        <v>60</v>
      </c>
      <c r="G17" s="434"/>
      <c r="H17" s="435"/>
    </row>
    <row r="18" spans="1:16" ht="30.9" customHeight="1" x14ac:dyDescent="0.35">
      <c r="A18" s="8"/>
      <c r="B18" s="440"/>
      <c r="C18" s="454" t="str">
        <f>CONCATENATE("(IF 0 &gt;&gt; ",-C$9,$A19,")")</f>
        <v>(IF 0 &gt;&gt; 2.02e.)</v>
      </c>
      <c r="D18" s="455"/>
      <c r="E18" s="456"/>
      <c r="F18" s="454" t="str">
        <f>CONCATENATE("(NUMBER OF HOURS  &lt;= ",-C$9,$A17,")")</f>
        <v>(NUMBER OF HOURS  &lt;= 2.02d.)</v>
      </c>
      <c r="G18" s="455"/>
      <c r="H18" s="456"/>
    </row>
    <row r="19" spans="1:16" ht="14.4" customHeight="1" x14ac:dyDescent="0.35">
      <c r="A19" s="423" t="s">
        <v>33</v>
      </c>
      <c r="B19" s="439" t="s">
        <v>184</v>
      </c>
      <c r="C19" s="433" t="s">
        <v>60</v>
      </c>
      <c r="D19" s="434"/>
      <c r="E19" s="435"/>
      <c r="F19" s="433" t="s">
        <v>60</v>
      </c>
      <c r="G19" s="434"/>
      <c r="H19" s="435"/>
    </row>
    <row r="20" spans="1:16" ht="33.15" customHeight="1" x14ac:dyDescent="0.35">
      <c r="A20" s="424"/>
      <c r="B20" s="440"/>
      <c r="C20" s="454" t="str">
        <f>CONCATENATE("(IF 0 &gt;&gt; ",-C$9,A24,")")</f>
        <v>(IF 0 &gt;&gt; 2.02f.)</v>
      </c>
      <c r="D20" s="455"/>
      <c r="E20" s="456"/>
      <c r="F20" s="454" t="str">
        <f>CONCATENATE("(NUMBER OF HOURS  &lt;= ",-C$9,$A19,")")</f>
        <v>(NUMBER OF HOURS  &lt;= 2.02e.)</v>
      </c>
      <c r="G20" s="455"/>
      <c r="H20" s="456"/>
    </row>
    <row r="21" spans="1:16" ht="14.4" customHeight="1" x14ac:dyDescent="0.35">
      <c r="A21" s="130"/>
      <c r="B21" s="55"/>
      <c r="C21" s="223"/>
      <c r="D21" s="223"/>
      <c r="E21" s="223"/>
      <c r="F21" s="223"/>
      <c r="G21" s="223"/>
      <c r="H21" s="223"/>
    </row>
    <row r="22" spans="1:16" ht="14.4" customHeight="1" x14ac:dyDescent="0.35">
      <c r="A22" s="130"/>
      <c r="B22" s="425" t="s">
        <v>134</v>
      </c>
      <c r="C22" s="426"/>
      <c r="D22" s="426"/>
      <c r="E22" s="426"/>
      <c r="F22" s="426"/>
      <c r="G22" s="426"/>
      <c r="H22" s="426"/>
    </row>
    <row r="23" spans="1:16" ht="14.4" customHeight="1" x14ac:dyDescent="0.35">
      <c r="A23" s="130"/>
      <c r="B23" s="427"/>
      <c r="C23" s="428"/>
      <c r="D23" s="428"/>
      <c r="E23" s="428"/>
      <c r="F23" s="428"/>
      <c r="G23" s="428"/>
      <c r="H23" s="428"/>
      <c r="K23" s="429"/>
      <c r="L23" s="429"/>
      <c r="M23" s="429"/>
      <c r="N23" s="429"/>
      <c r="O23" s="429"/>
      <c r="P23" s="429"/>
    </row>
    <row r="24" spans="1:16" x14ac:dyDescent="0.35">
      <c r="A24" s="423" t="s">
        <v>34</v>
      </c>
      <c r="B24" s="431" t="s">
        <v>74</v>
      </c>
      <c r="C24" s="433" t="s">
        <v>60</v>
      </c>
      <c r="D24" s="434"/>
      <c r="E24" s="435"/>
      <c r="F24" s="433"/>
      <c r="G24" s="434"/>
      <c r="H24" s="435"/>
    </row>
    <row r="25" spans="1:16" ht="14.4" customHeight="1" x14ac:dyDescent="0.35">
      <c r="A25" s="430"/>
      <c r="B25" s="432"/>
      <c r="C25" s="436"/>
      <c r="D25" s="437"/>
      <c r="E25" s="438"/>
      <c r="F25" s="436"/>
      <c r="G25" s="437"/>
      <c r="H25" s="438"/>
    </row>
    <row r="26" spans="1:16" x14ac:dyDescent="0.35">
      <c r="A26" s="423" t="s">
        <v>35</v>
      </c>
      <c r="B26" s="453" t="s">
        <v>98</v>
      </c>
      <c r="C26" s="433" t="s">
        <v>60</v>
      </c>
      <c r="D26" s="434"/>
      <c r="E26" s="435"/>
      <c r="F26" s="433"/>
      <c r="G26" s="434"/>
      <c r="H26" s="435"/>
    </row>
    <row r="27" spans="1:16" ht="27.15" customHeight="1" x14ac:dyDescent="0.35">
      <c r="A27" s="424"/>
      <c r="B27" s="453"/>
      <c r="C27" s="436"/>
      <c r="D27" s="437"/>
      <c r="E27" s="438"/>
      <c r="F27" s="436"/>
      <c r="G27" s="437"/>
      <c r="H27" s="438"/>
    </row>
    <row r="28" spans="1:16" ht="27.15" customHeight="1" x14ac:dyDescent="0.35">
      <c r="A28" s="9" t="s">
        <v>36</v>
      </c>
      <c r="B28" s="431" t="s">
        <v>75</v>
      </c>
      <c r="C28" s="433" t="s">
        <v>60</v>
      </c>
      <c r="D28" s="434"/>
      <c r="E28" s="435"/>
      <c r="F28" s="433"/>
      <c r="G28" s="434"/>
      <c r="H28" s="435"/>
    </row>
    <row r="29" spans="1:16" x14ac:dyDescent="0.35">
      <c r="A29" s="179"/>
      <c r="B29" s="432"/>
      <c r="C29" s="436"/>
      <c r="D29" s="437"/>
      <c r="E29" s="438"/>
      <c r="F29" s="436"/>
      <c r="G29" s="437"/>
      <c r="H29" s="438"/>
    </row>
  </sheetData>
  <mergeCells count="47">
    <mergeCell ref="B13:B14"/>
    <mergeCell ref="F14:H14"/>
    <mergeCell ref="F13:H13"/>
    <mergeCell ref="C10:E10"/>
    <mergeCell ref="F10:H10"/>
    <mergeCell ref="B11:B12"/>
    <mergeCell ref="C13:E13"/>
    <mergeCell ref="C14:E14"/>
    <mergeCell ref="C11:E11"/>
    <mergeCell ref="F11:H11"/>
    <mergeCell ref="C12:E12"/>
    <mergeCell ref="F12:H12"/>
    <mergeCell ref="B17:B18"/>
    <mergeCell ref="F20:H20"/>
    <mergeCell ref="C15:E15"/>
    <mergeCell ref="C16:E16"/>
    <mergeCell ref="C19:E19"/>
    <mergeCell ref="B15:B16"/>
    <mergeCell ref="F15:H15"/>
    <mergeCell ref="F16:H16"/>
    <mergeCell ref="C17:E17"/>
    <mergeCell ref="C18:E18"/>
    <mergeCell ref="F17:H17"/>
    <mergeCell ref="F18:H18"/>
    <mergeCell ref="C20:E20"/>
    <mergeCell ref="F19:H19"/>
    <mergeCell ref="C28:E29"/>
    <mergeCell ref="F28:H29"/>
    <mergeCell ref="A26:A27"/>
    <mergeCell ref="C26:E27"/>
    <mergeCell ref="F26:H27"/>
    <mergeCell ref="B26:B27"/>
    <mergeCell ref="B28:B29"/>
    <mergeCell ref="B5:J5"/>
    <mergeCell ref="C6:E6"/>
    <mergeCell ref="F6:H8"/>
    <mergeCell ref="C9:E9"/>
    <mergeCell ref="F9:H9"/>
    <mergeCell ref="A19:A20"/>
    <mergeCell ref="B22:H23"/>
    <mergeCell ref="K23:M23"/>
    <mergeCell ref="N23:P23"/>
    <mergeCell ref="A24:A25"/>
    <mergeCell ref="B24:B25"/>
    <mergeCell ref="C24:E25"/>
    <mergeCell ref="F24:H25"/>
    <mergeCell ref="B19:B20"/>
  </mergeCells>
  <pageMargins left="0.70866141732283472" right="0.70866141732283472" top="0.74803149606299213" bottom="0.74803149606299213" header="0.31496062992125984" footer="0.31496062992125984"/>
  <pageSetup paperSize="9" scale="86" fitToHeight="0" orientation="portrait" r:id="rId1"/>
  <headerFooter>
    <oddHeader>&amp;LGENDER_COVID_KYEOP_questionnaire_05_10_2020&amp;RResp ID:|__|__|__|__|__|__|__|__|</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6A7D7-DC15-49C6-AE1C-F66A8FC970CA}">
  <sheetPr>
    <tabColor theme="0"/>
    <pageSetUpPr fitToPage="1"/>
  </sheetPr>
  <dimension ref="A1:IV319"/>
  <sheetViews>
    <sheetView view="pageLayout" topLeftCell="A308" zoomScaleNormal="81" workbookViewId="0">
      <selection activeCell="B310" sqref="B310"/>
    </sheetView>
  </sheetViews>
  <sheetFormatPr defaultRowHeight="14.5" x14ac:dyDescent="0.35"/>
  <cols>
    <col min="1" max="1" width="13.453125" customWidth="1"/>
    <col min="2" max="2" width="49.90625" customWidth="1"/>
    <col min="7" max="7" width="22.36328125" customWidth="1"/>
    <col min="8" max="8" width="3.08984375" customWidth="1"/>
    <col min="9" max="9" width="8.90625" hidden="1" customWidth="1"/>
    <col min="10" max="10" width="14.453125" customWidth="1"/>
    <col min="11" max="11" width="34.36328125" customWidth="1"/>
  </cols>
  <sheetData>
    <row r="1" spans="1:256" x14ac:dyDescent="0.35">
      <c r="A1" s="92" t="s">
        <v>0</v>
      </c>
      <c r="B1" s="93">
        <v>3</v>
      </c>
      <c r="C1" s="726" t="s">
        <v>140</v>
      </c>
      <c r="D1" s="726"/>
      <c r="E1" s="726"/>
      <c r="F1" s="726"/>
      <c r="G1" s="726"/>
      <c r="H1" s="726"/>
      <c r="I1" s="726"/>
      <c r="J1" s="727"/>
    </row>
    <row r="2" spans="1:256" x14ac:dyDescent="0.35">
      <c r="A2" s="5" t="s">
        <v>52</v>
      </c>
      <c r="B2" s="402" t="s">
        <v>259</v>
      </c>
      <c r="C2" s="403"/>
      <c r="D2" s="403"/>
      <c r="E2" s="403"/>
      <c r="F2" s="403"/>
      <c r="G2" s="403"/>
      <c r="H2" s="403"/>
      <c r="I2" s="403"/>
      <c r="J2" s="509"/>
    </row>
    <row r="3" spans="1:256" ht="32.4" customHeight="1" x14ac:dyDescent="0.35">
      <c r="A3" s="54">
        <f>-B1-0.01</f>
        <v>-3.01</v>
      </c>
      <c r="B3" s="80" t="s">
        <v>141</v>
      </c>
      <c r="C3" s="510" t="s">
        <v>138</v>
      </c>
      <c r="D3" s="511"/>
      <c r="E3" s="511"/>
      <c r="F3" s="511"/>
      <c r="G3" s="512"/>
      <c r="H3" s="570" t="s">
        <v>6</v>
      </c>
      <c r="I3" s="571"/>
      <c r="J3" s="572"/>
      <c r="K3" s="184"/>
    </row>
    <row r="4" spans="1:256" s="225" customFormat="1" ht="39" customHeight="1" x14ac:dyDescent="0.35">
      <c r="A4" s="155">
        <f>A3-0.01</f>
        <v>-3.0199999999999996</v>
      </c>
      <c r="B4" s="573" t="s">
        <v>245</v>
      </c>
      <c r="C4" s="385" t="s">
        <v>246</v>
      </c>
      <c r="D4" s="363"/>
      <c r="E4" s="363"/>
      <c r="F4" s="363"/>
      <c r="G4" s="386"/>
      <c r="H4" s="226" t="s">
        <v>247</v>
      </c>
      <c r="I4" s="227" t="s">
        <v>248</v>
      </c>
      <c r="J4" s="228"/>
      <c r="K4" s="604"/>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29"/>
      <c r="EB4" s="229"/>
      <c r="EC4" s="229"/>
      <c r="ED4" s="229"/>
      <c r="EE4" s="229"/>
      <c r="EF4" s="229"/>
      <c r="EG4" s="229"/>
      <c r="EH4" s="229"/>
      <c r="EI4" s="229"/>
      <c r="EJ4" s="229"/>
      <c r="EK4" s="229"/>
      <c r="EL4" s="229"/>
      <c r="EM4" s="229"/>
      <c r="EN4" s="229"/>
      <c r="EO4" s="229"/>
      <c r="EP4" s="229"/>
      <c r="EQ4" s="229"/>
      <c r="ER4" s="229"/>
      <c r="ES4" s="229"/>
      <c r="ET4" s="229"/>
      <c r="EU4" s="229"/>
      <c r="EV4" s="229"/>
      <c r="EW4" s="229"/>
      <c r="EX4" s="229"/>
      <c r="EY4" s="229"/>
      <c r="EZ4" s="229"/>
      <c r="FA4" s="229"/>
      <c r="FB4" s="229"/>
      <c r="FC4" s="229"/>
      <c r="FD4" s="229"/>
      <c r="FE4" s="229"/>
      <c r="FF4" s="229"/>
      <c r="FG4" s="229"/>
      <c r="FH4" s="229"/>
      <c r="FI4" s="229"/>
      <c r="FJ4" s="229"/>
      <c r="FK4" s="229"/>
      <c r="FL4" s="229"/>
      <c r="FM4" s="229"/>
      <c r="FN4" s="229"/>
      <c r="FO4" s="229"/>
      <c r="FP4" s="229"/>
      <c r="FQ4" s="229"/>
      <c r="FR4" s="229"/>
      <c r="FS4" s="229"/>
      <c r="FT4" s="229"/>
      <c r="FU4" s="229"/>
      <c r="FV4" s="229"/>
      <c r="FW4" s="229"/>
      <c r="FX4" s="229"/>
      <c r="FY4" s="229"/>
      <c r="FZ4" s="229"/>
      <c r="GA4" s="229"/>
      <c r="GB4" s="229"/>
      <c r="GC4" s="229"/>
      <c r="GD4" s="229"/>
      <c r="GE4" s="229"/>
      <c r="GF4" s="229"/>
      <c r="GG4" s="229"/>
      <c r="GH4" s="229"/>
      <c r="GI4" s="229"/>
      <c r="GJ4" s="229"/>
      <c r="GK4" s="229"/>
      <c r="GL4" s="229"/>
      <c r="GM4" s="229"/>
      <c r="GN4" s="229"/>
      <c r="GO4" s="229"/>
      <c r="GP4" s="229"/>
      <c r="GQ4" s="229"/>
      <c r="GR4" s="229"/>
      <c r="GS4" s="229"/>
      <c r="GT4" s="229"/>
      <c r="GU4" s="229"/>
      <c r="GV4" s="229"/>
      <c r="GW4" s="229"/>
      <c r="GX4" s="229"/>
      <c r="GY4" s="229"/>
      <c r="GZ4" s="229"/>
      <c r="HA4" s="229"/>
      <c r="HB4" s="229"/>
      <c r="HC4" s="229"/>
      <c r="HD4" s="229"/>
      <c r="HE4" s="229"/>
      <c r="HF4" s="229"/>
      <c r="HG4" s="229"/>
      <c r="HH4" s="229"/>
      <c r="HI4" s="229"/>
      <c r="HJ4" s="229"/>
      <c r="HK4" s="229"/>
      <c r="HL4" s="229"/>
      <c r="HM4" s="229"/>
      <c r="HN4" s="229"/>
      <c r="HO4" s="229"/>
      <c r="HP4" s="229"/>
      <c r="HQ4" s="229"/>
      <c r="HR4" s="229"/>
      <c r="HS4" s="229"/>
      <c r="HT4" s="229"/>
      <c r="HU4" s="229"/>
      <c r="HV4" s="229"/>
      <c r="HW4" s="229"/>
      <c r="HX4" s="229"/>
      <c r="HY4" s="229"/>
      <c r="HZ4" s="229"/>
      <c r="IA4" s="229"/>
      <c r="IB4" s="229"/>
      <c r="IC4" s="229"/>
      <c r="ID4" s="229"/>
      <c r="IE4" s="229"/>
      <c r="IF4" s="229"/>
      <c r="IG4" s="229"/>
      <c r="IH4" s="229"/>
      <c r="II4" s="229"/>
      <c r="IJ4" s="229"/>
      <c r="IK4" s="229"/>
      <c r="IL4" s="229"/>
      <c r="IM4" s="229"/>
      <c r="IN4" s="229"/>
      <c r="IO4" s="229"/>
      <c r="IP4" s="229"/>
      <c r="IQ4" s="229"/>
      <c r="IR4" s="229"/>
      <c r="IS4" s="229"/>
      <c r="IT4" s="229"/>
      <c r="IU4" s="229"/>
      <c r="IV4" s="229"/>
    </row>
    <row r="5" spans="1:256" s="225" customFormat="1" ht="39" customHeight="1" x14ac:dyDescent="0.35">
      <c r="A5" s="230"/>
      <c r="B5" s="600"/>
      <c r="C5" s="404"/>
      <c r="D5" s="728"/>
      <c r="E5" s="728"/>
      <c r="F5" s="728"/>
      <c r="G5" s="405"/>
      <c r="H5" s="231" t="s">
        <v>249</v>
      </c>
      <c r="I5" s="227" t="s">
        <v>248</v>
      </c>
      <c r="J5" s="228"/>
      <c r="K5" s="604"/>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row>
    <row r="6" spans="1:256" s="225" customFormat="1" ht="51.75" customHeight="1" x14ac:dyDescent="0.35">
      <c r="A6" s="230"/>
      <c r="B6" s="574"/>
      <c r="C6" s="601"/>
      <c r="D6" s="602"/>
      <c r="E6" s="602"/>
      <c r="F6" s="602"/>
      <c r="G6" s="603"/>
      <c r="H6" s="231" t="s">
        <v>250</v>
      </c>
      <c r="I6" s="227" t="s">
        <v>248</v>
      </c>
      <c r="J6" s="228"/>
      <c r="K6" s="604"/>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c r="IQ6" s="229"/>
      <c r="IR6" s="229"/>
      <c r="IS6" s="229"/>
      <c r="IT6" s="229"/>
      <c r="IU6" s="229"/>
      <c r="IV6" s="229"/>
    </row>
    <row r="7" spans="1:256" s="225" customFormat="1" ht="15.75" customHeight="1" x14ac:dyDescent="0.35">
      <c r="A7" s="230"/>
      <c r="B7" s="114" t="s">
        <v>251</v>
      </c>
      <c r="C7" s="232">
        <v>1</v>
      </c>
      <c r="D7" s="233"/>
      <c r="E7" s="729"/>
      <c r="F7" s="730"/>
      <c r="G7" s="234"/>
      <c r="H7" s="730"/>
      <c r="I7" s="730"/>
      <c r="J7" s="237"/>
      <c r="K7" s="604"/>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c r="IQ7" s="229"/>
      <c r="IR7" s="229"/>
      <c r="IS7" s="229"/>
      <c r="IT7" s="229"/>
      <c r="IU7" s="229"/>
      <c r="IV7" s="229"/>
    </row>
    <row r="8" spans="1:256" s="225" customFormat="1" ht="15.75" customHeight="1" x14ac:dyDescent="0.35">
      <c r="A8" s="235"/>
      <c r="B8" s="114" t="s">
        <v>252</v>
      </c>
      <c r="C8" s="232" t="s">
        <v>253</v>
      </c>
      <c r="D8" s="236"/>
      <c r="E8" s="730"/>
      <c r="F8" s="730"/>
      <c r="G8" s="237"/>
      <c r="H8" s="236"/>
      <c r="I8" s="730"/>
      <c r="J8" s="237"/>
      <c r="K8" s="604"/>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c r="IS8" s="229"/>
      <c r="IT8" s="229"/>
      <c r="IU8" s="229"/>
      <c r="IV8" s="229"/>
    </row>
    <row r="9" spans="1:256" s="225" customFormat="1" ht="15.75" customHeight="1" x14ac:dyDescent="0.35">
      <c r="A9" s="235"/>
      <c r="B9" s="114" t="s">
        <v>254</v>
      </c>
      <c r="C9" s="232">
        <v>3</v>
      </c>
      <c r="D9" s="236"/>
      <c r="E9" s="730"/>
      <c r="F9" s="730"/>
      <c r="G9" s="237"/>
      <c r="H9" s="236"/>
      <c r="I9" s="730"/>
      <c r="J9" s="237"/>
      <c r="K9" s="604"/>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c r="IS9" s="229"/>
      <c r="IT9" s="229"/>
      <c r="IU9" s="229"/>
      <c r="IV9" s="229"/>
    </row>
    <row r="10" spans="1:256" s="225" customFormat="1" ht="15.75" customHeight="1" x14ac:dyDescent="0.35">
      <c r="A10" s="235"/>
      <c r="B10" s="114" t="s">
        <v>255</v>
      </c>
      <c r="C10" s="232">
        <v>4</v>
      </c>
      <c r="D10" s="236"/>
      <c r="E10" s="730"/>
      <c r="F10" s="730"/>
      <c r="G10" s="237"/>
      <c r="H10" s="236"/>
      <c r="I10" s="730"/>
      <c r="J10" s="237"/>
      <c r="K10" s="604"/>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29"/>
      <c r="GG10" s="229"/>
      <c r="GH10" s="229"/>
      <c r="GI10" s="229"/>
      <c r="GJ10" s="229"/>
      <c r="GK10" s="229"/>
      <c r="GL10" s="229"/>
      <c r="GM10" s="229"/>
      <c r="GN10" s="229"/>
      <c r="GO10" s="229"/>
      <c r="GP10" s="229"/>
      <c r="GQ10" s="229"/>
      <c r="GR10" s="229"/>
      <c r="GS10" s="229"/>
      <c r="GT10" s="229"/>
      <c r="GU10" s="229"/>
      <c r="GV10" s="229"/>
      <c r="GW10" s="229"/>
      <c r="GX10" s="229"/>
      <c r="GY10" s="229"/>
      <c r="GZ10" s="229"/>
      <c r="HA10" s="229"/>
      <c r="HB10" s="229"/>
      <c r="HC10" s="229"/>
      <c r="HD10" s="229"/>
      <c r="HE10" s="229"/>
      <c r="HF10" s="229"/>
      <c r="HG10" s="229"/>
      <c r="HH10" s="229"/>
      <c r="HI10" s="229"/>
      <c r="HJ10" s="229"/>
      <c r="HK10" s="229"/>
      <c r="HL10" s="229"/>
      <c r="HM10" s="229"/>
      <c r="HN10" s="229"/>
      <c r="HO10" s="229"/>
      <c r="HP10" s="229"/>
      <c r="HQ10" s="229"/>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c r="IP10" s="229"/>
      <c r="IQ10" s="229"/>
      <c r="IR10" s="229"/>
      <c r="IS10" s="229"/>
      <c r="IT10" s="229"/>
      <c r="IU10" s="229"/>
      <c r="IV10" s="229"/>
    </row>
    <row r="11" spans="1:256" s="225" customFormat="1" ht="15.75" customHeight="1" x14ac:dyDescent="0.35">
      <c r="A11" s="235"/>
      <c r="B11" s="114" t="s">
        <v>256</v>
      </c>
      <c r="C11" s="232">
        <v>5</v>
      </c>
      <c r="D11" s="236"/>
      <c r="E11" s="730"/>
      <c r="F11" s="730"/>
      <c r="G11" s="237"/>
      <c r="H11" s="236"/>
      <c r="I11" s="730"/>
      <c r="J11" s="237"/>
      <c r="K11" s="604"/>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c r="IK11" s="229"/>
      <c r="IL11" s="229"/>
      <c r="IM11" s="229"/>
      <c r="IN11" s="229"/>
      <c r="IO11" s="229"/>
      <c r="IP11" s="229"/>
      <c r="IQ11" s="229"/>
      <c r="IR11" s="229"/>
      <c r="IS11" s="229"/>
      <c r="IT11" s="229"/>
      <c r="IU11" s="229"/>
      <c r="IV11" s="229"/>
    </row>
    <row r="12" spans="1:256" s="225" customFormat="1" ht="15.75" customHeight="1" x14ac:dyDescent="0.35">
      <c r="A12" s="235"/>
      <c r="B12" s="114" t="s">
        <v>257</v>
      </c>
      <c r="C12" s="232">
        <v>6</v>
      </c>
      <c r="D12" s="236"/>
      <c r="E12" s="730"/>
      <c r="F12" s="730"/>
      <c r="G12" s="237"/>
      <c r="H12" s="236"/>
      <c r="I12" s="730"/>
      <c r="J12" s="237"/>
      <c r="K12" s="604"/>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29"/>
      <c r="GQ12" s="229"/>
      <c r="GR12" s="229"/>
      <c r="GS12" s="229"/>
      <c r="GT12" s="229"/>
      <c r="GU12" s="229"/>
      <c r="GV12" s="229"/>
      <c r="GW12" s="229"/>
      <c r="GX12" s="229"/>
      <c r="GY12" s="229"/>
      <c r="GZ12" s="229"/>
      <c r="HA12" s="229"/>
      <c r="HB12" s="229"/>
      <c r="HC12" s="229"/>
      <c r="HD12" s="229"/>
      <c r="HE12" s="229"/>
      <c r="HF12" s="229"/>
      <c r="HG12" s="229"/>
      <c r="HH12" s="229"/>
      <c r="HI12" s="229"/>
      <c r="HJ12" s="229"/>
      <c r="HK12" s="229"/>
      <c r="HL12" s="229"/>
      <c r="HM12" s="229"/>
      <c r="HN12" s="229"/>
      <c r="HO12" s="229"/>
      <c r="HP12" s="229"/>
      <c r="HQ12" s="229"/>
      <c r="HR12" s="229"/>
      <c r="HS12" s="229"/>
      <c r="HT12" s="229"/>
      <c r="HU12" s="229"/>
      <c r="HV12" s="229"/>
      <c r="HW12" s="229"/>
      <c r="HX12" s="229"/>
      <c r="HY12" s="229"/>
      <c r="HZ12" s="229"/>
      <c r="IA12" s="229"/>
      <c r="IB12" s="229"/>
      <c r="IC12" s="229"/>
      <c r="ID12" s="229"/>
      <c r="IE12" s="229"/>
      <c r="IF12" s="229"/>
      <c r="IG12" s="229"/>
      <c r="IH12" s="229"/>
      <c r="II12" s="229"/>
      <c r="IJ12" s="229"/>
      <c r="IK12" s="229"/>
      <c r="IL12" s="229"/>
      <c r="IM12" s="229"/>
      <c r="IN12" s="229"/>
      <c r="IO12" s="229"/>
      <c r="IP12" s="229"/>
      <c r="IQ12" s="229"/>
      <c r="IR12" s="229"/>
      <c r="IS12" s="229"/>
      <c r="IT12" s="229"/>
      <c r="IU12" s="229"/>
      <c r="IV12" s="229"/>
    </row>
    <row r="13" spans="1:256" s="225" customFormat="1" ht="15.75" customHeight="1" x14ac:dyDescent="0.35">
      <c r="A13" s="235"/>
      <c r="B13" s="114" t="s">
        <v>258</v>
      </c>
      <c r="C13" s="232">
        <v>7</v>
      </c>
      <c r="D13" s="236"/>
      <c r="E13" s="730"/>
      <c r="F13" s="730"/>
      <c r="G13" s="237"/>
      <c r="H13" s="236"/>
      <c r="I13" s="730"/>
      <c r="J13" s="237"/>
      <c r="K13" s="604"/>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c r="IV13" s="229"/>
    </row>
    <row r="14" spans="1:256" s="225" customFormat="1" ht="15.75" customHeight="1" x14ac:dyDescent="0.35">
      <c r="A14" s="238"/>
      <c r="B14" s="114" t="s">
        <v>24</v>
      </c>
      <c r="C14" s="232">
        <v>96</v>
      </c>
      <c r="D14" s="239"/>
      <c r="E14" s="240"/>
      <c r="F14" s="240"/>
      <c r="G14" s="241"/>
      <c r="H14" s="239"/>
      <c r="I14" s="240"/>
      <c r="J14" s="241"/>
      <c r="K14" s="604"/>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F14" s="229"/>
      <c r="EG14" s="229"/>
      <c r="EH14" s="229"/>
      <c r="EI14" s="229"/>
      <c r="EJ14" s="229"/>
      <c r="EK14" s="229"/>
      <c r="EL14" s="229"/>
      <c r="EM14" s="229"/>
      <c r="EN14" s="229"/>
      <c r="EO14" s="229"/>
      <c r="EP14" s="229"/>
      <c r="EQ14" s="229"/>
      <c r="ER14" s="229"/>
      <c r="ES14" s="229"/>
      <c r="ET14" s="229"/>
      <c r="EU14" s="229"/>
      <c r="EV14" s="229"/>
      <c r="EW14" s="229"/>
      <c r="EX14" s="229"/>
      <c r="EY14" s="229"/>
      <c r="EZ14" s="229"/>
      <c r="FA14" s="229"/>
      <c r="FB14" s="229"/>
      <c r="FC14" s="229"/>
      <c r="FD14" s="229"/>
      <c r="FE14" s="229"/>
      <c r="FF14" s="229"/>
      <c r="FG14" s="229"/>
      <c r="FH14" s="229"/>
      <c r="FI14" s="229"/>
      <c r="FJ14" s="229"/>
      <c r="FK14" s="229"/>
      <c r="FL14" s="229"/>
      <c r="FM14" s="229"/>
      <c r="FN14" s="229"/>
      <c r="FO14" s="229"/>
      <c r="FP14" s="229"/>
      <c r="FQ14" s="229"/>
      <c r="FR14" s="229"/>
      <c r="FS14" s="229"/>
      <c r="FT14" s="229"/>
      <c r="FU14" s="229"/>
      <c r="FV14" s="229"/>
      <c r="FW14" s="229"/>
      <c r="FX14" s="229"/>
      <c r="FY14" s="229"/>
      <c r="FZ14" s="229"/>
      <c r="GA14" s="229"/>
      <c r="GB14" s="229"/>
      <c r="GC14" s="229"/>
      <c r="GD14" s="229"/>
      <c r="GE14" s="229"/>
      <c r="GF14" s="229"/>
      <c r="GG14" s="229"/>
      <c r="GH14" s="229"/>
      <c r="GI14" s="229"/>
      <c r="GJ14" s="229"/>
      <c r="GK14" s="229"/>
      <c r="GL14" s="229"/>
      <c r="GM14" s="229"/>
      <c r="GN14" s="229"/>
      <c r="GO14" s="229"/>
      <c r="GP14" s="229"/>
      <c r="GQ14" s="229"/>
      <c r="GR14" s="229"/>
      <c r="GS14" s="229"/>
      <c r="GT14" s="229"/>
      <c r="GU14" s="229"/>
      <c r="GV14" s="229"/>
      <c r="GW14" s="229"/>
      <c r="GX14" s="229"/>
      <c r="GY14" s="229"/>
      <c r="GZ14" s="229"/>
      <c r="HA14" s="229"/>
      <c r="HB14" s="229"/>
      <c r="HC14" s="229"/>
      <c r="HD14" s="229"/>
      <c r="HE14" s="229"/>
      <c r="HF14" s="229"/>
      <c r="HG14" s="229"/>
      <c r="HH14" s="229"/>
      <c r="HI14" s="229"/>
      <c r="HJ14" s="229"/>
      <c r="HK14" s="229"/>
      <c r="HL14" s="229"/>
      <c r="HM14" s="229"/>
      <c r="HN14" s="229"/>
      <c r="HO14" s="229"/>
      <c r="HP14" s="229"/>
      <c r="HQ14" s="229"/>
      <c r="HR14" s="229"/>
      <c r="HS14" s="229"/>
      <c r="HT14" s="229"/>
      <c r="HU14" s="229"/>
      <c r="HV14" s="229"/>
      <c r="HW14" s="229"/>
      <c r="HX14" s="229"/>
      <c r="HY14" s="229"/>
      <c r="HZ14" s="229"/>
      <c r="IA14" s="229"/>
      <c r="IB14" s="229"/>
      <c r="IC14" s="229"/>
      <c r="ID14" s="229"/>
      <c r="IE14" s="229"/>
      <c r="IF14" s="229"/>
      <c r="IG14" s="229"/>
      <c r="IH14" s="229"/>
      <c r="II14" s="229"/>
      <c r="IJ14" s="229"/>
      <c r="IK14" s="229"/>
      <c r="IL14" s="229"/>
      <c r="IM14" s="229"/>
      <c r="IN14" s="229"/>
      <c r="IO14" s="229"/>
      <c r="IP14" s="229"/>
      <c r="IQ14" s="229"/>
      <c r="IR14" s="229"/>
      <c r="IS14" s="229"/>
      <c r="IT14" s="229"/>
      <c r="IU14" s="229"/>
      <c r="IV14" s="229"/>
    </row>
    <row r="15" spans="1:256" s="225" customFormat="1" ht="14.75" customHeight="1" x14ac:dyDescent="0.35">
      <c r="A15" s="242">
        <f>A4-0.01</f>
        <v>-3.0299999999999994</v>
      </c>
      <c r="B15" s="573" t="s">
        <v>244</v>
      </c>
      <c r="C15" s="575" t="str">
        <f>CONCATENATE("(IF NO &gt;&gt;",A19,")")</f>
        <v>(IF NO &gt;&gt;-3.04)</v>
      </c>
      <c r="D15" s="576"/>
      <c r="E15" s="576"/>
      <c r="F15" s="576"/>
      <c r="G15" s="577"/>
      <c r="H15" s="305" t="s">
        <v>5</v>
      </c>
      <c r="I15" s="306"/>
      <c r="J15" s="307"/>
      <c r="K15" s="725"/>
      <c r="L15" s="59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29"/>
      <c r="EX15" s="229"/>
      <c r="EY15" s="229"/>
      <c r="EZ15" s="229"/>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29"/>
      <c r="GB15" s="229"/>
      <c r="GC15" s="229"/>
      <c r="GD15" s="229"/>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29"/>
      <c r="HG15" s="229"/>
      <c r="HH15" s="229"/>
      <c r="HI15" s="229"/>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29"/>
      <c r="IK15" s="229"/>
      <c r="IL15" s="229"/>
      <c r="IM15" s="229"/>
      <c r="IN15" s="229"/>
      <c r="IO15" s="229"/>
      <c r="IP15" s="229"/>
      <c r="IQ15" s="229"/>
      <c r="IR15" s="229"/>
      <c r="IS15" s="229"/>
      <c r="IT15" s="229"/>
      <c r="IU15" s="229"/>
      <c r="IV15" s="229"/>
    </row>
    <row r="16" spans="1:256" s="225" customFormat="1" x14ac:dyDescent="0.35">
      <c r="A16" s="230"/>
      <c r="B16" s="574" t="s">
        <v>14</v>
      </c>
      <c r="C16" s="578"/>
      <c r="D16" s="579"/>
      <c r="E16" s="579"/>
      <c r="F16" s="579"/>
      <c r="G16" s="580"/>
      <c r="H16" s="311"/>
      <c r="I16" s="731"/>
      <c r="J16" s="313"/>
      <c r="K16" s="725"/>
      <c r="L16" s="59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c r="IV16" s="229"/>
    </row>
    <row r="17" spans="1:256" s="225" customFormat="1" x14ac:dyDescent="0.35">
      <c r="A17" s="230"/>
      <c r="B17" s="36" t="s">
        <v>10</v>
      </c>
      <c r="C17" s="6">
        <v>1</v>
      </c>
      <c r="D17" s="732"/>
      <c r="E17" s="732"/>
      <c r="F17" s="732"/>
      <c r="G17" s="108"/>
      <c r="H17" s="311"/>
      <c r="I17" s="731"/>
      <c r="J17" s="313"/>
      <c r="K17" s="725"/>
      <c r="L17" s="59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c r="IU17" s="229"/>
      <c r="IV17" s="229"/>
    </row>
    <row r="18" spans="1:256" s="225" customFormat="1" x14ac:dyDescent="0.35">
      <c r="A18" s="230"/>
      <c r="B18" s="36" t="s">
        <v>11</v>
      </c>
      <c r="C18" s="6">
        <v>2</v>
      </c>
      <c r="D18" s="732"/>
      <c r="E18" s="732"/>
      <c r="F18" s="732"/>
      <c r="G18" s="108"/>
      <c r="H18" s="311"/>
      <c r="I18" s="731"/>
      <c r="J18" s="313"/>
      <c r="K18" s="725"/>
      <c r="L18" s="59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c r="IS18" s="229"/>
      <c r="IT18" s="229"/>
      <c r="IU18" s="229"/>
      <c r="IV18" s="229"/>
    </row>
    <row r="19" spans="1:256" x14ac:dyDescent="0.35">
      <c r="A19" s="97">
        <f>A15-0.01</f>
        <v>-3.0399999999999991</v>
      </c>
      <c r="B19" s="94" t="s">
        <v>186</v>
      </c>
      <c r="C19" s="99"/>
      <c r="D19" s="100"/>
      <c r="E19" s="100"/>
      <c r="F19" s="100"/>
      <c r="G19" s="101"/>
      <c r="H19" s="370" t="s">
        <v>37</v>
      </c>
      <c r="I19" s="371"/>
      <c r="J19" s="372"/>
    </row>
    <row r="20" spans="1:256" x14ac:dyDescent="0.35">
      <c r="A20" s="98"/>
      <c r="B20" s="37" t="s">
        <v>381</v>
      </c>
      <c r="C20" s="96">
        <v>1</v>
      </c>
      <c r="D20" s="733"/>
      <c r="E20" s="733"/>
      <c r="F20" s="733"/>
      <c r="G20" s="733"/>
      <c r="H20" s="553"/>
      <c r="I20" s="734"/>
      <c r="J20" s="554"/>
    </row>
    <row r="21" spans="1:256" x14ac:dyDescent="0.35">
      <c r="A21" s="98"/>
      <c r="B21" s="37" t="s">
        <v>48</v>
      </c>
      <c r="C21" s="96">
        <v>2</v>
      </c>
      <c r="D21" s="102"/>
      <c r="E21" s="735"/>
      <c r="F21" s="735"/>
      <c r="G21" s="735"/>
      <c r="H21" s="553"/>
      <c r="I21" s="734"/>
      <c r="J21" s="554"/>
    </row>
    <row r="22" spans="1:256" x14ac:dyDescent="0.35">
      <c r="A22" s="98"/>
      <c r="B22" s="37" t="s">
        <v>49</v>
      </c>
      <c r="C22" s="94">
        <v>3</v>
      </c>
      <c r="D22" s="102"/>
      <c r="E22" s="735"/>
      <c r="F22" s="735"/>
      <c r="G22" s="735"/>
      <c r="H22" s="553"/>
      <c r="I22" s="734"/>
      <c r="J22" s="554"/>
    </row>
    <row r="23" spans="1:256" x14ac:dyDescent="0.35">
      <c r="A23" s="98"/>
      <c r="B23" s="37" t="s">
        <v>50</v>
      </c>
      <c r="C23" s="94">
        <v>4</v>
      </c>
      <c r="D23" s="102"/>
      <c r="E23" s="735"/>
      <c r="F23" s="735"/>
      <c r="G23" s="735"/>
      <c r="H23" s="553"/>
      <c r="I23" s="734"/>
      <c r="J23" s="554"/>
    </row>
    <row r="24" spans="1:256" x14ac:dyDescent="0.35">
      <c r="A24" s="98"/>
      <c r="B24" s="37" t="s">
        <v>51</v>
      </c>
      <c r="C24" s="94">
        <v>5</v>
      </c>
      <c r="D24" s="102"/>
      <c r="E24" s="735"/>
      <c r="F24" s="735"/>
      <c r="G24" s="735"/>
      <c r="H24" s="553"/>
      <c r="I24" s="734"/>
      <c r="J24" s="554"/>
    </row>
    <row r="25" spans="1:256" x14ac:dyDescent="0.35">
      <c r="A25" s="98"/>
      <c r="B25" s="37" t="s">
        <v>46</v>
      </c>
      <c r="C25" s="94">
        <v>6</v>
      </c>
      <c r="D25" s="102"/>
      <c r="E25" s="735"/>
      <c r="F25" s="735"/>
      <c r="G25" s="735"/>
      <c r="H25" s="555"/>
      <c r="I25" s="556"/>
      <c r="J25" s="557"/>
      <c r="K25" s="184"/>
    </row>
    <row r="26" spans="1:256" ht="80.25" customHeight="1" x14ac:dyDescent="0.35">
      <c r="A26" s="111">
        <f>A19-0.01</f>
        <v>-3.0499999999999989</v>
      </c>
      <c r="B26" s="36" t="s">
        <v>334</v>
      </c>
      <c r="C26" s="308" t="s">
        <v>225</v>
      </c>
      <c r="D26" s="309"/>
      <c r="E26" s="309"/>
      <c r="F26" s="309"/>
      <c r="G26" s="310"/>
      <c r="H26" s="558" t="s">
        <v>37</v>
      </c>
      <c r="I26" s="559"/>
      <c r="J26" s="560"/>
      <c r="K26" s="139"/>
      <c r="L26" s="139"/>
    </row>
    <row r="27" spans="1:256" ht="29.4" customHeight="1" x14ac:dyDescent="0.35">
      <c r="A27" s="111">
        <f>A26-0.01</f>
        <v>-3.0599999999999987</v>
      </c>
      <c r="B27" s="36" t="s">
        <v>76</v>
      </c>
      <c r="C27" s="550" t="s">
        <v>69</v>
      </c>
      <c r="D27" s="551"/>
      <c r="E27" s="551"/>
      <c r="F27" s="551"/>
      <c r="G27" s="552"/>
      <c r="H27" s="558" t="s">
        <v>37</v>
      </c>
      <c r="I27" s="559"/>
      <c r="J27" s="560"/>
      <c r="K27" s="139"/>
    </row>
    <row r="28" spans="1:256" ht="29.4" customHeight="1" x14ac:dyDescent="0.35">
      <c r="A28" s="111"/>
      <c r="B28" s="36"/>
      <c r="C28" s="308" t="str">
        <f>CONCATENATE("(IF 0 &gt;&gt; ",-A90,")")</f>
        <v>(IF 0 &gt;&gt; 3.14)</v>
      </c>
      <c r="D28" s="309"/>
      <c r="E28" s="309"/>
      <c r="F28" s="309"/>
      <c r="G28" s="310"/>
      <c r="H28" s="558"/>
      <c r="I28" s="559"/>
      <c r="J28" s="560"/>
      <c r="K28" s="139"/>
    </row>
    <row r="29" spans="1:256" s="225" customFormat="1" ht="47.5" customHeight="1" x14ac:dyDescent="0.35">
      <c r="A29" s="460">
        <f>A27-0.01</f>
        <v>-3.0699999999999985</v>
      </c>
      <c r="B29" s="520" t="s">
        <v>260</v>
      </c>
      <c r="C29" s="614" t="s">
        <v>261</v>
      </c>
      <c r="D29" s="615"/>
      <c r="E29" s="615"/>
      <c r="F29" s="615"/>
      <c r="G29" s="616"/>
      <c r="H29" s="584"/>
      <c r="I29" s="585"/>
      <c r="J29" s="586"/>
      <c r="K29" s="604"/>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29"/>
      <c r="EX29" s="229"/>
      <c r="EY29" s="229"/>
      <c r="EZ29" s="229"/>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29"/>
      <c r="GB29" s="229"/>
      <c r="GC29" s="229"/>
      <c r="GD29" s="229"/>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29"/>
      <c r="HG29" s="229"/>
      <c r="HH29" s="229"/>
      <c r="HI29" s="229"/>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29"/>
      <c r="IK29" s="229"/>
      <c r="IL29" s="229"/>
      <c r="IM29" s="229"/>
      <c r="IN29" s="229"/>
      <c r="IO29" s="229"/>
      <c r="IP29" s="229"/>
      <c r="IQ29" s="229"/>
      <c r="IR29" s="229"/>
      <c r="IS29" s="229"/>
      <c r="IT29" s="229"/>
      <c r="IU29" s="229"/>
      <c r="IV29" s="229"/>
    </row>
    <row r="30" spans="1:256" s="225" customFormat="1" x14ac:dyDescent="0.35">
      <c r="A30" s="461"/>
      <c r="B30" s="520"/>
      <c r="C30" s="592" t="str">
        <f>+CONCATENATE("(IF ONLY b. IS YES»",ROUND(-A90,2),").")</f>
        <v>(IF ONLY b. IS YES»3.14).</v>
      </c>
      <c r="D30" s="736"/>
      <c r="E30" s="736"/>
      <c r="F30" s="736"/>
      <c r="G30" s="593"/>
      <c r="H30" s="587"/>
      <c r="I30" s="737"/>
      <c r="J30" s="588"/>
      <c r="K30" s="60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c r="DS30" s="229"/>
      <c r="DT30" s="229"/>
      <c r="DU30" s="229"/>
      <c r="DV30" s="229"/>
      <c r="DW30" s="229"/>
      <c r="DX30" s="229"/>
      <c r="DY30" s="229"/>
      <c r="DZ30" s="229"/>
      <c r="EA30" s="229"/>
      <c r="EB30" s="229"/>
      <c r="EC30" s="229"/>
      <c r="ED30" s="229"/>
      <c r="EE30" s="229"/>
      <c r="EF30" s="229"/>
      <c r="EG30" s="229"/>
      <c r="EH30" s="229"/>
      <c r="EI30" s="229"/>
      <c r="EJ30" s="229"/>
      <c r="EK30" s="229"/>
      <c r="EL30" s="229"/>
      <c r="EM30" s="229"/>
      <c r="EN30" s="229"/>
      <c r="EO30" s="229"/>
      <c r="EP30" s="229"/>
      <c r="EQ30" s="229"/>
      <c r="ER30" s="229"/>
      <c r="ES30" s="229"/>
      <c r="ET30" s="229"/>
      <c r="EU30" s="229"/>
      <c r="EV30" s="229"/>
      <c r="EW30" s="229"/>
      <c r="EX30" s="229"/>
      <c r="EY30" s="229"/>
      <c r="EZ30" s="229"/>
      <c r="FA30" s="229"/>
      <c r="FB30" s="229"/>
      <c r="FC30" s="229"/>
      <c r="FD30" s="229"/>
      <c r="FE30" s="229"/>
      <c r="FF30" s="229"/>
      <c r="FG30" s="229"/>
      <c r="FH30" s="229"/>
      <c r="FI30" s="229"/>
      <c r="FJ30" s="229"/>
      <c r="FK30" s="229"/>
      <c r="FL30" s="229"/>
      <c r="FM30" s="229"/>
      <c r="FN30" s="229"/>
      <c r="FO30" s="229"/>
      <c r="FP30" s="229"/>
      <c r="FQ30" s="229"/>
      <c r="FR30" s="229"/>
      <c r="FS30" s="229"/>
      <c r="FT30" s="229"/>
      <c r="FU30" s="229"/>
      <c r="FV30" s="229"/>
      <c r="FW30" s="229"/>
      <c r="FX30" s="229"/>
      <c r="FY30" s="229"/>
      <c r="FZ30" s="229"/>
      <c r="GA30" s="229"/>
      <c r="GB30" s="229"/>
      <c r="GC30" s="229"/>
      <c r="GD30" s="229"/>
      <c r="GE30" s="229"/>
      <c r="GF30" s="229"/>
      <c r="GG30" s="229"/>
      <c r="GH30" s="229"/>
      <c r="GI30" s="229"/>
      <c r="GJ30" s="229"/>
      <c r="GK30" s="229"/>
      <c r="GL30" s="229"/>
      <c r="GM30" s="229"/>
      <c r="GN30" s="229"/>
      <c r="GO30" s="229"/>
      <c r="GP30" s="229"/>
      <c r="GQ30" s="229"/>
      <c r="GR30" s="229"/>
      <c r="GS30" s="229"/>
      <c r="GT30" s="229"/>
      <c r="GU30" s="229"/>
      <c r="GV30" s="229"/>
      <c r="GW30" s="229"/>
      <c r="GX30" s="229"/>
      <c r="GY30" s="229"/>
      <c r="GZ30" s="229"/>
      <c r="HA30" s="229"/>
      <c r="HB30" s="229"/>
      <c r="HC30" s="229"/>
      <c r="HD30" s="229"/>
      <c r="HE30" s="229"/>
      <c r="HF30" s="229"/>
      <c r="HG30" s="229"/>
      <c r="HH30" s="229"/>
      <c r="HI30" s="229"/>
      <c r="HJ30" s="229"/>
      <c r="HK30" s="229"/>
      <c r="HL30" s="229"/>
      <c r="HM30" s="229"/>
      <c r="HN30" s="229"/>
      <c r="HO30" s="229"/>
      <c r="HP30" s="229"/>
      <c r="HQ30" s="229"/>
      <c r="HR30" s="229"/>
      <c r="HS30" s="229"/>
      <c r="HT30" s="229"/>
      <c r="HU30" s="229"/>
      <c r="HV30" s="229"/>
      <c r="HW30" s="229"/>
      <c r="HX30" s="229"/>
      <c r="HY30" s="229"/>
      <c r="HZ30" s="229"/>
      <c r="IA30" s="229"/>
      <c r="IB30" s="229"/>
      <c r="IC30" s="229"/>
      <c r="ID30" s="229"/>
      <c r="IE30" s="229"/>
      <c r="IF30" s="229"/>
      <c r="IG30" s="229"/>
      <c r="IH30" s="229"/>
      <c r="II30" s="229"/>
      <c r="IJ30" s="229"/>
      <c r="IK30" s="229"/>
      <c r="IL30" s="229"/>
      <c r="IM30" s="229"/>
      <c r="IN30" s="229"/>
      <c r="IO30" s="229"/>
      <c r="IP30" s="229"/>
      <c r="IQ30" s="229"/>
      <c r="IR30" s="229"/>
      <c r="IS30" s="229"/>
      <c r="IT30" s="229"/>
      <c r="IU30" s="229"/>
      <c r="IV30" s="229"/>
    </row>
    <row r="31" spans="1:256" s="225" customFormat="1" ht="27" customHeight="1" x14ac:dyDescent="0.35">
      <c r="A31" s="461"/>
      <c r="B31" s="520"/>
      <c r="C31" s="592" t="str">
        <f>+CONCATENATE("(IF AT LEAST ONE OF a. OR c. TO g. IS YES»",A54,").")</f>
        <v>(IF AT LEAST ONE OF a. OR c. TO g. IS YES»-3.08).</v>
      </c>
      <c r="D31" s="736"/>
      <c r="E31" s="736"/>
      <c r="F31" s="736"/>
      <c r="G31" s="593"/>
      <c r="H31" s="587"/>
      <c r="I31" s="737"/>
      <c r="J31" s="588"/>
      <c r="K31" s="604"/>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229"/>
      <c r="EN31" s="229"/>
      <c r="EO31" s="229"/>
      <c r="EP31" s="229"/>
      <c r="EQ31" s="229"/>
      <c r="ER31" s="229"/>
      <c r="ES31" s="229"/>
      <c r="ET31" s="229"/>
      <c r="EU31" s="229"/>
      <c r="EV31" s="229"/>
      <c r="EW31" s="229"/>
      <c r="EX31" s="229"/>
      <c r="EY31" s="229"/>
      <c r="EZ31" s="229"/>
      <c r="FA31" s="229"/>
      <c r="FB31" s="229"/>
      <c r="FC31" s="229"/>
      <c r="FD31" s="229"/>
      <c r="FE31" s="229"/>
      <c r="FF31" s="229"/>
      <c r="FG31" s="229"/>
      <c r="FH31" s="229"/>
      <c r="FI31" s="229"/>
      <c r="FJ31" s="229"/>
      <c r="FK31" s="229"/>
      <c r="FL31" s="229"/>
      <c r="FM31" s="229"/>
      <c r="FN31" s="229"/>
      <c r="FO31" s="229"/>
      <c r="FP31" s="229"/>
      <c r="FQ31" s="229"/>
      <c r="FR31" s="229"/>
      <c r="FS31" s="229"/>
      <c r="FT31" s="229"/>
      <c r="FU31" s="229"/>
      <c r="FV31" s="229"/>
      <c r="FW31" s="229"/>
      <c r="FX31" s="229"/>
      <c r="FY31" s="229"/>
      <c r="FZ31" s="229"/>
      <c r="GA31" s="229"/>
      <c r="GB31" s="229"/>
      <c r="GC31" s="229"/>
      <c r="GD31" s="229"/>
      <c r="GE31" s="229"/>
      <c r="GF31" s="229"/>
      <c r="GG31" s="229"/>
      <c r="GH31" s="229"/>
      <c r="GI31" s="229"/>
      <c r="GJ31" s="229"/>
      <c r="GK31" s="229"/>
      <c r="GL31" s="229"/>
      <c r="GM31" s="229"/>
      <c r="GN31" s="229"/>
      <c r="GO31" s="229"/>
      <c r="GP31" s="229"/>
      <c r="GQ31" s="229"/>
      <c r="GR31" s="229"/>
      <c r="GS31" s="229"/>
      <c r="GT31" s="229"/>
      <c r="GU31" s="229"/>
      <c r="GV31" s="229"/>
      <c r="GW31" s="229"/>
      <c r="GX31" s="229"/>
      <c r="GY31" s="229"/>
      <c r="GZ31" s="229"/>
      <c r="HA31" s="229"/>
      <c r="HB31" s="229"/>
      <c r="HC31" s="229"/>
      <c r="HD31" s="229"/>
      <c r="HE31" s="229"/>
      <c r="HF31" s="229"/>
      <c r="HG31" s="229"/>
      <c r="HH31" s="229"/>
      <c r="HI31" s="229"/>
      <c r="HJ31" s="229"/>
      <c r="HK31" s="229"/>
      <c r="HL31" s="229"/>
      <c r="HM31" s="229"/>
      <c r="HN31" s="229"/>
      <c r="HO31" s="229"/>
      <c r="HP31" s="229"/>
      <c r="HQ31" s="229"/>
      <c r="HR31" s="229"/>
      <c r="HS31" s="229"/>
      <c r="HT31" s="229"/>
      <c r="HU31" s="229"/>
      <c r="HV31" s="229"/>
      <c r="HW31" s="229"/>
      <c r="HX31" s="229"/>
      <c r="HY31" s="229"/>
      <c r="HZ31" s="229"/>
      <c r="IA31" s="229"/>
      <c r="IB31" s="229"/>
      <c r="IC31" s="229"/>
      <c r="ID31" s="229"/>
      <c r="IE31" s="229"/>
      <c r="IF31" s="229"/>
      <c r="IG31" s="229"/>
      <c r="IH31" s="229"/>
      <c r="II31" s="229"/>
      <c r="IJ31" s="229"/>
      <c r="IK31" s="229"/>
      <c r="IL31" s="229"/>
      <c r="IM31" s="229"/>
      <c r="IN31" s="229"/>
      <c r="IO31" s="229"/>
      <c r="IP31" s="229"/>
      <c r="IQ31" s="229"/>
      <c r="IR31" s="229"/>
      <c r="IS31" s="229"/>
      <c r="IT31" s="229"/>
      <c r="IU31" s="229"/>
      <c r="IV31" s="229"/>
    </row>
    <row r="32" spans="1:256" s="225" customFormat="1" x14ac:dyDescent="0.35">
      <c r="A32" s="462"/>
      <c r="B32" s="613"/>
      <c r="C32" s="594" t="str">
        <f>+CONCATENATE("(IF ALL ANSWERS ARE NO»PART ",-A90,").")</f>
        <v>(IF ALL ANSWERS ARE NO»PART 3.14).</v>
      </c>
      <c r="D32" s="595"/>
      <c r="E32" s="595"/>
      <c r="F32" s="595"/>
      <c r="G32" s="596"/>
      <c r="H32" s="589"/>
      <c r="I32" s="590"/>
      <c r="J32" s="591"/>
      <c r="K32" s="604"/>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c r="DS32" s="229"/>
      <c r="DT32" s="229"/>
      <c r="DU32" s="229"/>
      <c r="DV32" s="229"/>
      <c r="DW32" s="229"/>
      <c r="DX32" s="229"/>
      <c r="DY32" s="229"/>
      <c r="DZ32" s="229"/>
      <c r="EA32" s="229"/>
      <c r="EB32" s="229"/>
      <c r="EC32" s="229"/>
      <c r="ED32" s="229"/>
      <c r="EE32" s="229"/>
      <c r="EF32" s="229"/>
      <c r="EG32" s="229"/>
      <c r="EH32" s="229"/>
      <c r="EI32" s="229"/>
      <c r="EJ32" s="229"/>
      <c r="EK32" s="229"/>
      <c r="EL32" s="229"/>
      <c r="EM32" s="229"/>
      <c r="EN32" s="229"/>
      <c r="EO32" s="229"/>
      <c r="EP32" s="229"/>
      <c r="EQ32" s="229"/>
      <c r="ER32" s="229"/>
      <c r="ES32" s="229"/>
      <c r="ET32" s="229"/>
      <c r="EU32" s="229"/>
      <c r="EV32" s="229"/>
      <c r="EW32" s="229"/>
      <c r="EX32" s="229"/>
      <c r="EY32" s="229"/>
      <c r="EZ32" s="229"/>
      <c r="FA32" s="229"/>
      <c r="FB32" s="229"/>
      <c r="FC32" s="229"/>
      <c r="FD32" s="229"/>
      <c r="FE32" s="229"/>
      <c r="FF32" s="229"/>
      <c r="FG32" s="229"/>
      <c r="FH32" s="229"/>
      <c r="FI32" s="229"/>
      <c r="FJ32" s="229"/>
      <c r="FK32" s="229"/>
      <c r="FL32" s="229"/>
      <c r="FM32" s="229"/>
      <c r="FN32" s="229"/>
      <c r="FO32" s="229"/>
      <c r="FP32" s="229"/>
      <c r="FQ32" s="229"/>
      <c r="FR32" s="229"/>
      <c r="FS32" s="229"/>
      <c r="FT32" s="229"/>
      <c r="FU32" s="229"/>
      <c r="FV32" s="229"/>
      <c r="FW32" s="229"/>
      <c r="FX32" s="229"/>
      <c r="FY32" s="229"/>
      <c r="FZ32" s="229"/>
      <c r="GA32" s="229"/>
      <c r="GB32" s="229"/>
      <c r="GC32" s="229"/>
      <c r="GD32" s="229"/>
      <c r="GE32" s="229"/>
      <c r="GF32" s="229"/>
      <c r="GG32" s="229"/>
      <c r="GH32" s="229"/>
      <c r="GI32" s="229"/>
      <c r="GJ32" s="229"/>
      <c r="GK32" s="229"/>
      <c r="GL32" s="229"/>
      <c r="GM32" s="229"/>
      <c r="GN32" s="229"/>
      <c r="GO32" s="229"/>
      <c r="GP32" s="229"/>
      <c r="GQ32" s="229"/>
      <c r="GR32" s="229"/>
      <c r="GS32" s="229"/>
      <c r="GT32" s="229"/>
      <c r="GU32" s="229"/>
      <c r="GV32" s="229"/>
      <c r="GW32" s="229"/>
      <c r="GX32" s="229"/>
      <c r="GY32" s="229"/>
      <c r="GZ32" s="229"/>
      <c r="HA32" s="229"/>
      <c r="HB32" s="229"/>
      <c r="HC32" s="229"/>
      <c r="HD32" s="229"/>
      <c r="HE32" s="229"/>
      <c r="HF32" s="229"/>
      <c r="HG32" s="229"/>
      <c r="HH32" s="229"/>
      <c r="HI32" s="229"/>
      <c r="HJ32" s="229"/>
      <c r="HK32" s="229"/>
      <c r="HL32" s="229"/>
      <c r="HM32" s="229"/>
      <c r="HN32" s="229"/>
      <c r="HO32" s="229"/>
      <c r="HP32" s="229"/>
      <c r="HQ32" s="229"/>
      <c r="HR32" s="229"/>
      <c r="HS32" s="229"/>
      <c r="HT32" s="229"/>
      <c r="HU32" s="229"/>
      <c r="HV32" s="229"/>
      <c r="HW32" s="229"/>
      <c r="HX32" s="229"/>
      <c r="HY32" s="229"/>
      <c r="HZ32" s="229"/>
      <c r="IA32" s="229"/>
      <c r="IB32" s="229"/>
      <c r="IC32" s="229"/>
      <c r="ID32" s="229"/>
      <c r="IE32" s="229"/>
      <c r="IF32" s="229"/>
      <c r="IG32" s="229"/>
      <c r="IH32" s="229"/>
      <c r="II32" s="229"/>
      <c r="IJ32" s="229"/>
      <c r="IK32" s="229"/>
      <c r="IL32" s="229"/>
      <c r="IM32" s="229"/>
      <c r="IN32" s="229"/>
      <c r="IO32" s="229"/>
      <c r="IP32" s="229"/>
      <c r="IQ32" s="229"/>
      <c r="IR32" s="229"/>
      <c r="IS32" s="229"/>
      <c r="IT32" s="229"/>
      <c r="IU32" s="229"/>
      <c r="IV32" s="229"/>
    </row>
    <row r="33" spans="1:256" s="225" customFormat="1" ht="26.25" customHeight="1" x14ac:dyDescent="0.35">
      <c r="A33" s="130" t="s">
        <v>29</v>
      </c>
      <c r="B33" s="11" t="s">
        <v>262</v>
      </c>
      <c r="C33" s="187"/>
      <c r="D33" s="738"/>
      <c r="E33" s="738"/>
      <c r="F33" s="738"/>
      <c r="G33" s="175"/>
      <c r="H33" s="305" t="s">
        <v>5</v>
      </c>
      <c r="I33" s="306"/>
      <c r="J33" s="307" t="s">
        <v>6</v>
      </c>
      <c r="K33" s="604"/>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29"/>
      <c r="FG33" s="229"/>
      <c r="FH33" s="229"/>
      <c r="FI33" s="229"/>
      <c r="FJ33" s="229"/>
      <c r="FK33" s="229"/>
      <c r="FL33" s="229"/>
      <c r="FM33" s="229"/>
      <c r="FN33" s="229"/>
      <c r="FO33" s="229"/>
      <c r="FP33" s="229"/>
      <c r="FQ33" s="229"/>
      <c r="FR33" s="229"/>
      <c r="FS33" s="229"/>
      <c r="FT33" s="229"/>
      <c r="FU33" s="229"/>
      <c r="FV33" s="229"/>
      <c r="FW33" s="229"/>
      <c r="FX33" s="229"/>
      <c r="FY33" s="229"/>
      <c r="FZ33" s="229"/>
      <c r="GA33" s="229"/>
      <c r="GB33" s="229"/>
      <c r="GC33" s="229"/>
      <c r="GD33" s="229"/>
      <c r="GE33" s="229"/>
      <c r="GF33" s="229"/>
      <c r="GG33" s="229"/>
      <c r="GH33" s="229"/>
      <c r="GI33" s="229"/>
      <c r="GJ33" s="229"/>
      <c r="GK33" s="229"/>
      <c r="GL33" s="229"/>
      <c r="GM33" s="229"/>
      <c r="GN33" s="229"/>
      <c r="GO33" s="229"/>
      <c r="GP33" s="229"/>
      <c r="GQ33" s="229"/>
      <c r="GR33" s="229"/>
      <c r="GS33" s="229"/>
      <c r="GT33" s="229"/>
      <c r="GU33" s="229"/>
      <c r="GV33" s="229"/>
      <c r="GW33" s="229"/>
      <c r="GX33" s="229"/>
      <c r="GY33" s="229"/>
      <c r="GZ33" s="229"/>
      <c r="HA33" s="229"/>
      <c r="HB33" s="229"/>
      <c r="HC33" s="229"/>
      <c r="HD33" s="229"/>
      <c r="HE33" s="229"/>
      <c r="HF33" s="229"/>
      <c r="HG33" s="229"/>
      <c r="HH33" s="229"/>
      <c r="HI33" s="229"/>
      <c r="HJ33" s="229"/>
      <c r="HK33" s="229"/>
      <c r="HL33" s="229"/>
      <c r="HM33" s="229"/>
      <c r="HN33" s="229"/>
      <c r="HO33" s="229"/>
      <c r="HP33" s="229"/>
      <c r="HQ33" s="229"/>
      <c r="HR33" s="229"/>
      <c r="HS33" s="229"/>
      <c r="HT33" s="229"/>
      <c r="HU33" s="229"/>
      <c r="HV33" s="229"/>
      <c r="HW33" s="229"/>
      <c r="HX33" s="229"/>
      <c r="HY33" s="229"/>
      <c r="HZ33" s="229"/>
      <c r="IA33" s="229"/>
      <c r="IB33" s="229"/>
      <c r="IC33" s="229"/>
      <c r="ID33" s="229"/>
      <c r="IE33" s="229"/>
      <c r="IF33" s="229"/>
      <c r="IG33" s="229"/>
      <c r="IH33" s="229"/>
      <c r="II33" s="229"/>
      <c r="IJ33" s="229"/>
      <c r="IK33" s="229"/>
      <c r="IL33" s="229"/>
      <c r="IM33" s="229"/>
      <c r="IN33" s="229"/>
      <c r="IO33" s="229"/>
      <c r="IP33" s="229"/>
      <c r="IQ33" s="229"/>
      <c r="IR33" s="229"/>
      <c r="IS33" s="229"/>
      <c r="IT33" s="229"/>
      <c r="IU33" s="229"/>
      <c r="IV33" s="229"/>
    </row>
    <row r="34" spans="1:256" s="225" customFormat="1" x14ac:dyDescent="0.35">
      <c r="A34" s="7"/>
      <c r="B34" s="132" t="s">
        <v>10</v>
      </c>
      <c r="C34" s="6">
        <v>1</v>
      </c>
      <c r="D34" s="732"/>
      <c r="E34" s="732"/>
      <c r="F34" s="732"/>
      <c r="G34" s="108"/>
      <c r="H34" s="166"/>
      <c r="I34" s="739"/>
      <c r="J34" s="168"/>
      <c r="K34" s="604"/>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c r="DQ34" s="229"/>
      <c r="DR34" s="229"/>
      <c r="DS34" s="229"/>
      <c r="DT34" s="229"/>
      <c r="DU34" s="229"/>
      <c r="DV34" s="229"/>
      <c r="DW34" s="229"/>
      <c r="DX34" s="229"/>
      <c r="DY34" s="229"/>
      <c r="DZ34" s="229"/>
      <c r="EA34" s="229"/>
      <c r="EB34" s="229"/>
      <c r="EC34" s="229"/>
      <c r="ED34" s="229"/>
      <c r="EE34" s="229"/>
      <c r="EF34" s="229"/>
      <c r="EG34" s="229"/>
      <c r="EH34" s="229"/>
      <c r="EI34" s="229"/>
      <c r="EJ34" s="229"/>
      <c r="EK34" s="229"/>
      <c r="EL34" s="229"/>
      <c r="EM34" s="229"/>
      <c r="EN34" s="229"/>
      <c r="EO34" s="229"/>
      <c r="EP34" s="229"/>
      <c r="EQ34" s="229"/>
      <c r="ER34" s="229"/>
      <c r="ES34" s="229"/>
      <c r="ET34" s="229"/>
      <c r="EU34" s="229"/>
      <c r="EV34" s="229"/>
      <c r="EW34" s="229"/>
      <c r="EX34" s="229"/>
      <c r="EY34" s="229"/>
      <c r="EZ34" s="229"/>
      <c r="FA34" s="229"/>
      <c r="FB34" s="229"/>
      <c r="FC34" s="229"/>
      <c r="FD34" s="229"/>
      <c r="FE34" s="229"/>
      <c r="FF34" s="229"/>
      <c r="FG34" s="229"/>
      <c r="FH34" s="229"/>
      <c r="FI34" s="229"/>
      <c r="FJ34" s="229"/>
      <c r="FK34" s="229"/>
      <c r="FL34" s="229"/>
      <c r="FM34" s="229"/>
      <c r="FN34" s="229"/>
      <c r="FO34" s="229"/>
      <c r="FP34" s="229"/>
      <c r="FQ34" s="229"/>
      <c r="FR34" s="229"/>
      <c r="FS34" s="229"/>
      <c r="FT34" s="229"/>
      <c r="FU34" s="229"/>
      <c r="FV34" s="229"/>
      <c r="FW34" s="229"/>
      <c r="FX34" s="229"/>
      <c r="FY34" s="229"/>
      <c r="FZ34" s="229"/>
      <c r="GA34" s="229"/>
      <c r="GB34" s="229"/>
      <c r="GC34" s="229"/>
      <c r="GD34" s="229"/>
      <c r="GE34" s="229"/>
      <c r="GF34" s="229"/>
      <c r="GG34" s="229"/>
      <c r="GH34" s="229"/>
      <c r="GI34" s="229"/>
      <c r="GJ34" s="229"/>
      <c r="GK34" s="229"/>
      <c r="GL34" s="229"/>
      <c r="GM34" s="229"/>
      <c r="GN34" s="229"/>
      <c r="GO34" s="229"/>
      <c r="GP34" s="229"/>
      <c r="GQ34" s="229"/>
      <c r="GR34" s="229"/>
      <c r="GS34" s="229"/>
      <c r="GT34" s="229"/>
      <c r="GU34" s="229"/>
      <c r="GV34" s="229"/>
      <c r="GW34" s="229"/>
      <c r="GX34" s="229"/>
      <c r="GY34" s="229"/>
      <c r="GZ34" s="229"/>
      <c r="HA34" s="229"/>
      <c r="HB34" s="229"/>
      <c r="HC34" s="229"/>
      <c r="HD34" s="229"/>
      <c r="HE34" s="229"/>
      <c r="HF34" s="229"/>
      <c r="HG34" s="229"/>
      <c r="HH34" s="229"/>
      <c r="HI34" s="229"/>
      <c r="HJ34" s="229"/>
      <c r="HK34" s="229"/>
      <c r="HL34" s="229"/>
      <c r="HM34" s="229"/>
      <c r="HN34" s="229"/>
      <c r="HO34" s="229"/>
      <c r="HP34" s="229"/>
      <c r="HQ34" s="229"/>
      <c r="HR34" s="229"/>
      <c r="HS34" s="229"/>
      <c r="HT34" s="229"/>
      <c r="HU34" s="229"/>
      <c r="HV34" s="229"/>
      <c r="HW34" s="229"/>
      <c r="HX34" s="229"/>
      <c r="HY34" s="229"/>
      <c r="HZ34" s="229"/>
      <c r="IA34" s="229"/>
      <c r="IB34" s="229"/>
      <c r="IC34" s="229"/>
      <c r="ID34" s="229"/>
      <c r="IE34" s="229"/>
      <c r="IF34" s="229"/>
      <c r="IG34" s="229"/>
      <c r="IH34" s="229"/>
      <c r="II34" s="229"/>
      <c r="IJ34" s="229"/>
      <c r="IK34" s="229"/>
      <c r="IL34" s="229"/>
      <c r="IM34" s="229"/>
      <c r="IN34" s="229"/>
      <c r="IO34" s="229"/>
      <c r="IP34" s="229"/>
      <c r="IQ34" s="229"/>
      <c r="IR34" s="229"/>
      <c r="IS34" s="229"/>
      <c r="IT34" s="229"/>
      <c r="IU34" s="229"/>
      <c r="IV34" s="229"/>
    </row>
    <row r="35" spans="1:256" s="225" customFormat="1" x14ac:dyDescent="0.35">
      <c r="A35" s="7"/>
      <c r="B35" s="132" t="s">
        <v>11</v>
      </c>
      <c r="C35" s="6">
        <v>2</v>
      </c>
      <c r="D35" s="732"/>
      <c r="E35" s="732"/>
      <c r="F35" s="732"/>
      <c r="G35" s="108"/>
      <c r="H35" s="166"/>
      <c r="I35" s="739"/>
      <c r="J35" s="168"/>
      <c r="K35" s="604"/>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c r="DS35" s="229"/>
      <c r="DT35" s="229"/>
      <c r="DU35" s="229"/>
      <c r="DV35" s="229"/>
      <c r="DW35" s="229"/>
      <c r="DX35" s="229"/>
      <c r="DY35" s="229"/>
      <c r="DZ35" s="229"/>
      <c r="EA35" s="229"/>
      <c r="EB35" s="229"/>
      <c r="EC35" s="229"/>
      <c r="ED35" s="229"/>
      <c r="EE35" s="229"/>
      <c r="EF35" s="229"/>
      <c r="EG35" s="229"/>
      <c r="EH35" s="229"/>
      <c r="EI35" s="229"/>
      <c r="EJ35" s="229"/>
      <c r="EK35" s="229"/>
      <c r="EL35" s="229"/>
      <c r="EM35" s="229"/>
      <c r="EN35" s="229"/>
      <c r="EO35" s="229"/>
      <c r="EP35" s="229"/>
      <c r="EQ35" s="229"/>
      <c r="ER35" s="229"/>
      <c r="ES35" s="229"/>
      <c r="ET35" s="229"/>
      <c r="EU35" s="229"/>
      <c r="EV35" s="229"/>
      <c r="EW35" s="229"/>
      <c r="EX35" s="229"/>
      <c r="EY35" s="229"/>
      <c r="EZ35" s="229"/>
      <c r="FA35" s="229"/>
      <c r="FB35" s="229"/>
      <c r="FC35" s="229"/>
      <c r="FD35" s="229"/>
      <c r="FE35" s="229"/>
      <c r="FF35" s="229"/>
      <c r="FG35" s="229"/>
      <c r="FH35" s="229"/>
      <c r="FI35" s="229"/>
      <c r="FJ35" s="229"/>
      <c r="FK35" s="229"/>
      <c r="FL35" s="229"/>
      <c r="FM35" s="229"/>
      <c r="FN35" s="229"/>
      <c r="FO35" s="229"/>
      <c r="FP35" s="229"/>
      <c r="FQ35" s="229"/>
      <c r="FR35" s="229"/>
      <c r="FS35" s="229"/>
      <c r="FT35" s="229"/>
      <c r="FU35" s="229"/>
      <c r="FV35" s="229"/>
      <c r="FW35" s="229"/>
      <c r="FX35" s="229"/>
      <c r="FY35" s="229"/>
      <c r="FZ35" s="229"/>
      <c r="GA35" s="229"/>
      <c r="GB35" s="229"/>
      <c r="GC35" s="229"/>
      <c r="GD35" s="229"/>
      <c r="GE35" s="229"/>
      <c r="GF35" s="229"/>
      <c r="GG35" s="229"/>
      <c r="GH35" s="229"/>
      <c r="GI35" s="229"/>
      <c r="GJ35" s="229"/>
      <c r="GK35" s="229"/>
      <c r="GL35" s="229"/>
      <c r="GM35" s="229"/>
      <c r="GN35" s="229"/>
      <c r="GO35" s="229"/>
      <c r="GP35" s="229"/>
      <c r="GQ35" s="229"/>
      <c r="GR35" s="229"/>
      <c r="GS35" s="229"/>
      <c r="GT35" s="229"/>
      <c r="GU35" s="229"/>
      <c r="GV35" s="229"/>
      <c r="GW35" s="229"/>
      <c r="GX35" s="229"/>
      <c r="GY35" s="229"/>
      <c r="GZ35" s="229"/>
      <c r="HA35" s="229"/>
      <c r="HB35" s="229"/>
      <c r="HC35" s="229"/>
      <c r="HD35" s="229"/>
      <c r="HE35" s="229"/>
      <c r="HF35" s="229"/>
      <c r="HG35" s="229"/>
      <c r="HH35" s="229"/>
      <c r="HI35" s="229"/>
      <c r="HJ35" s="229"/>
      <c r="HK35" s="229"/>
      <c r="HL35" s="229"/>
      <c r="HM35" s="229"/>
      <c r="HN35" s="229"/>
      <c r="HO35" s="229"/>
      <c r="HP35" s="229"/>
      <c r="HQ35" s="229"/>
      <c r="HR35" s="229"/>
      <c r="HS35" s="229"/>
      <c r="HT35" s="229"/>
      <c r="HU35" s="229"/>
      <c r="HV35" s="229"/>
      <c r="HW35" s="229"/>
      <c r="HX35" s="229"/>
      <c r="HY35" s="229"/>
      <c r="HZ35" s="229"/>
      <c r="IA35" s="229"/>
      <c r="IB35" s="229"/>
      <c r="IC35" s="229"/>
      <c r="ID35" s="229"/>
      <c r="IE35" s="229"/>
      <c r="IF35" s="229"/>
      <c r="IG35" s="229"/>
      <c r="IH35" s="229"/>
      <c r="II35" s="229"/>
      <c r="IJ35" s="229"/>
      <c r="IK35" s="229"/>
      <c r="IL35" s="229"/>
      <c r="IM35" s="229"/>
      <c r="IN35" s="229"/>
      <c r="IO35" s="229"/>
      <c r="IP35" s="229"/>
      <c r="IQ35" s="229"/>
      <c r="IR35" s="229"/>
      <c r="IS35" s="229"/>
      <c r="IT35" s="229"/>
      <c r="IU35" s="229"/>
      <c r="IV35" s="229"/>
    </row>
    <row r="36" spans="1:256" s="225" customFormat="1" ht="49.5" customHeight="1" x14ac:dyDescent="0.35">
      <c r="A36" s="130" t="s">
        <v>30</v>
      </c>
      <c r="B36" s="11" t="s">
        <v>263</v>
      </c>
      <c r="C36" s="187"/>
      <c r="D36" s="738"/>
      <c r="E36" s="738"/>
      <c r="F36" s="738"/>
      <c r="G36" s="175"/>
      <c r="H36" s="305" t="s">
        <v>5</v>
      </c>
      <c r="I36" s="306"/>
      <c r="J36" s="307" t="s">
        <v>6</v>
      </c>
      <c r="K36" s="604"/>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229"/>
      <c r="EX36" s="229"/>
      <c r="EY36" s="229"/>
      <c r="EZ36" s="229"/>
      <c r="FA36" s="229"/>
      <c r="FB36" s="229"/>
      <c r="FC36" s="229"/>
      <c r="FD36" s="229"/>
      <c r="FE36" s="229"/>
      <c r="FF36" s="229"/>
      <c r="FG36" s="229"/>
      <c r="FH36" s="229"/>
      <c r="FI36" s="229"/>
      <c r="FJ36" s="229"/>
      <c r="FK36" s="229"/>
      <c r="FL36" s="229"/>
      <c r="FM36" s="229"/>
      <c r="FN36" s="229"/>
      <c r="FO36" s="229"/>
      <c r="FP36" s="229"/>
      <c r="FQ36" s="229"/>
      <c r="FR36" s="229"/>
      <c r="FS36" s="229"/>
      <c r="FT36" s="229"/>
      <c r="FU36" s="229"/>
      <c r="FV36" s="229"/>
      <c r="FW36" s="229"/>
      <c r="FX36" s="229"/>
      <c r="FY36" s="229"/>
      <c r="FZ36" s="229"/>
      <c r="GA36" s="229"/>
      <c r="GB36" s="229"/>
      <c r="GC36" s="229"/>
      <c r="GD36" s="229"/>
      <c r="GE36" s="229"/>
      <c r="GF36" s="229"/>
      <c r="GG36" s="229"/>
      <c r="GH36" s="229"/>
      <c r="GI36" s="229"/>
      <c r="GJ36" s="229"/>
      <c r="GK36" s="229"/>
      <c r="GL36" s="229"/>
      <c r="GM36" s="229"/>
      <c r="GN36" s="229"/>
      <c r="GO36" s="229"/>
      <c r="GP36" s="229"/>
      <c r="GQ36" s="229"/>
      <c r="GR36" s="229"/>
      <c r="GS36" s="229"/>
      <c r="GT36" s="229"/>
      <c r="GU36" s="229"/>
      <c r="GV36" s="229"/>
      <c r="GW36" s="229"/>
      <c r="GX36" s="229"/>
      <c r="GY36" s="229"/>
      <c r="GZ36" s="229"/>
      <c r="HA36" s="229"/>
      <c r="HB36" s="229"/>
      <c r="HC36" s="229"/>
      <c r="HD36" s="229"/>
      <c r="HE36" s="229"/>
      <c r="HF36" s="229"/>
      <c r="HG36" s="229"/>
      <c r="HH36" s="229"/>
      <c r="HI36" s="229"/>
      <c r="HJ36" s="229"/>
      <c r="HK36" s="229"/>
      <c r="HL36" s="229"/>
      <c r="HM36" s="229"/>
      <c r="HN36" s="229"/>
      <c r="HO36" s="229"/>
      <c r="HP36" s="229"/>
      <c r="HQ36" s="229"/>
      <c r="HR36" s="229"/>
      <c r="HS36" s="229"/>
      <c r="HT36" s="229"/>
      <c r="HU36" s="229"/>
      <c r="HV36" s="229"/>
      <c r="HW36" s="229"/>
      <c r="HX36" s="229"/>
      <c r="HY36" s="229"/>
      <c r="HZ36" s="229"/>
      <c r="IA36" s="229"/>
      <c r="IB36" s="229"/>
      <c r="IC36" s="229"/>
      <c r="ID36" s="229"/>
      <c r="IE36" s="229"/>
      <c r="IF36" s="229"/>
      <c r="IG36" s="229"/>
      <c r="IH36" s="229"/>
      <c r="II36" s="229"/>
      <c r="IJ36" s="229"/>
      <c r="IK36" s="229"/>
      <c r="IL36" s="229"/>
      <c r="IM36" s="229"/>
      <c r="IN36" s="229"/>
      <c r="IO36" s="229"/>
      <c r="IP36" s="229"/>
      <c r="IQ36" s="229"/>
      <c r="IR36" s="229"/>
      <c r="IS36" s="229"/>
      <c r="IT36" s="229"/>
      <c r="IU36" s="229"/>
      <c r="IV36" s="229"/>
    </row>
    <row r="37" spans="1:256" s="225" customFormat="1" x14ac:dyDescent="0.35">
      <c r="A37" s="7"/>
      <c r="B37" s="132" t="s">
        <v>10</v>
      </c>
      <c r="C37" s="6">
        <v>1</v>
      </c>
      <c r="D37" s="732"/>
      <c r="E37" s="732"/>
      <c r="F37" s="732"/>
      <c r="G37" s="108"/>
      <c r="H37" s="166"/>
      <c r="I37" s="739"/>
      <c r="J37" s="168"/>
      <c r="K37" s="604"/>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29"/>
      <c r="EN37" s="229"/>
      <c r="EO37" s="229"/>
      <c r="EP37" s="229"/>
      <c r="EQ37" s="229"/>
      <c r="ER37" s="229"/>
      <c r="ES37" s="229"/>
      <c r="ET37" s="229"/>
      <c r="EU37" s="229"/>
      <c r="EV37" s="229"/>
      <c r="EW37" s="229"/>
      <c r="EX37" s="229"/>
      <c r="EY37" s="229"/>
      <c r="EZ37" s="229"/>
      <c r="FA37" s="229"/>
      <c r="FB37" s="229"/>
      <c r="FC37" s="229"/>
      <c r="FD37" s="229"/>
      <c r="FE37" s="229"/>
      <c r="FF37" s="229"/>
      <c r="FG37" s="229"/>
      <c r="FH37" s="229"/>
      <c r="FI37" s="229"/>
      <c r="FJ37" s="229"/>
      <c r="FK37" s="229"/>
      <c r="FL37" s="229"/>
      <c r="FM37" s="229"/>
      <c r="FN37" s="229"/>
      <c r="FO37" s="229"/>
      <c r="FP37" s="229"/>
      <c r="FQ37" s="229"/>
      <c r="FR37" s="229"/>
      <c r="FS37" s="229"/>
      <c r="FT37" s="229"/>
      <c r="FU37" s="229"/>
      <c r="FV37" s="229"/>
      <c r="FW37" s="229"/>
      <c r="FX37" s="229"/>
      <c r="FY37" s="229"/>
      <c r="FZ37" s="229"/>
      <c r="GA37" s="229"/>
      <c r="GB37" s="229"/>
      <c r="GC37" s="229"/>
      <c r="GD37" s="229"/>
      <c r="GE37" s="229"/>
      <c r="GF37" s="229"/>
      <c r="GG37" s="229"/>
      <c r="GH37" s="229"/>
      <c r="GI37" s="229"/>
      <c r="GJ37" s="229"/>
      <c r="GK37" s="229"/>
      <c r="GL37" s="229"/>
      <c r="GM37" s="229"/>
      <c r="GN37" s="229"/>
      <c r="GO37" s="229"/>
      <c r="GP37" s="229"/>
      <c r="GQ37" s="229"/>
      <c r="GR37" s="229"/>
      <c r="GS37" s="229"/>
      <c r="GT37" s="229"/>
      <c r="GU37" s="229"/>
      <c r="GV37" s="229"/>
      <c r="GW37" s="229"/>
      <c r="GX37" s="229"/>
      <c r="GY37" s="229"/>
      <c r="GZ37" s="229"/>
      <c r="HA37" s="229"/>
      <c r="HB37" s="229"/>
      <c r="HC37" s="229"/>
      <c r="HD37" s="229"/>
      <c r="HE37" s="229"/>
      <c r="HF37" s="229"/>
      <c r="HG37" s="229"/>
      <c r="HH37" s="229"/>
      <c r="HI37" s="229"/>
      <c r="HJ37" s="229"/>
      <c r="HK37" s="229"/>
      <c r="HL37" s="229"/>
      <c r="HM37" s="229"/>
      <c r="HN37" s="229"/>
      <c r="HO37" s="229"/>
      <c r="HP37" s="229"/>
      <c r="HQ37" s="229"/>
      <c r="HR37" s="229"/>
      <c r="HS37" s="229"/>
      <c r="HT37" s="229"/>
      <c r="HU37" s="229"/>
      <c r="HV37" s="229"/>
      <c r="HW37" s="229"/>
      <c r="HX37" s="229"/>
      <c r="HY37" s="229"/>
      <c r="HZ37" s="229"/>
      <c r="IA37" s="229"/>
      <c r="IB37" s="229"/>
      <c r="IC37" s="229"/>
      <c r="ID37" s="229"/>
      <c r="IE37" s="229"/>
      <c r="IF37" s="229"/>
      <c r="IG37" s="229"/>
      <c r="IH37" s="229"/>
      <c r="II37" s="229"/>
      <c r="IJ37" s="229"/>
      <c r="IK37" s="229"/>
      <c r="IL37" s="229"/>
      <c r="IM37" s="229"/>
      <c r="IN37" s="229"/>
      <c r="IO37" s="229"/>
      <c r="IP37" s="229"/>
      <c r="IQ37" s="229"/>
      <c r="IR37" s="229"/>
      <c r="IS37" s="229"/>
      <c r="IT37" s="229"/>
      <c r="IU37" s="229"/>
      <c r="IV37" s="229"/>
    </row>
    <row r="38" spans="1:256" s="225" customFormat="1" x14ac:dyDescent="0.35">
      <c r="A38" s="7"/>
      <c r="B38" s="132" t="s">
        <v>11</v>
      </c>
      <c r="C38" s="6">
        <v>2</v>
      </c>
      <c r="D38" s="732"/>
      <c r="E38" s="732"/>
      <c r="F38" s="732"/>
      <c r="G38" s="108"/>
      <c r="H38" s="166"/>
      <c r="I38" s="739"/>
      <c r="J38" s="168"/>
      <c r="K38" s="604"/>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9"/>
      <c r="FV38" s="229"/>
      <c r="FW38" s="229"/>
      <c r="FX38" s="229"/>
      <c r="FY38" s="229"/>
      <c r="FZ38" s="229"/>
      <c r="GA38" s="229"/>
      <c r="GB38" s="229"/>
      <c r="GC38" s="229"/>
      <c r="GD38" s="229"/>
      <c r="GE38" s="229"/>
      <c r="GF38" s="229"/>
      <c r="GG38" s="229"/>
      <c r="GH38" s="229"/>
      <c r="GI38" s="229"/>
      <c r="GJ38" s="229"/>
      <c r="GK38" s="229"/>
      <c r="GL38" s="229"/>
      <c r="GM38" s="229"/>
      <c r="GN38" s="229"/>
      <c r="GO38" s="229"/>
      <c r="GP38" s="229"/>
      <c r="GQ38" s="229"/>
      <c r="GR38" s="229"/>
      <c r="GS38" s="229"/>
      <c r="GT38" s="229"/>
      <c r="GU38" s="229"/>
      <c r="GV38" s="229"/>
      <c r="GW38" s="229"/>
      <c r="GX38" s="229"/>
      <c r="GY38" s="229"/>
      <c r="GZ38" s="229"/>
      <c r="HA38" s="229"/>
      <c r="HB38" s="229"/>
      <c r="HC38" s="229"/>
      <c r="HD38" s="229"/>
      <c r="HE38" s="229"/>
      <c r="HF38" s="229"/>
      <c r="HG38" s="229"/>
      <c r="HH38" s="229"/>
      <c r="HI38" s="229"/>
      <c r="HJ38" s="229"/>
      <c r="HK38" s="229"/>
      <c r="HL38" s="229"/>
      <c r="HM38" s="229"/>
      <c r="HN38" s="229"/>
      <c r="HO38" s="229"/>
      <c r="HP38" s="229"/>
      <c r="HQ38" s="229"/>
      <c r="HR38" s="229"/>
      <c r="HS38" s="229"/>
      <c r="HT38" s="229"/>
      <c r="HU38" s="229"/>
      <c r="HV38" s="229"/>
      <c r="HW38" s="229"/>
      <c r="HX38" s="229"/>
      <c r="HY38" s="229"/>
      <c r="HZ38" s="229"/>
      <c r="IA38" s="229"/>
      <c r="IB38" s="229"/>
      <c r="IC38" s="229"/>
      <c r="ID38" s="229"/>
      <c r="IE38" s="229"/>
      <c r="IF38" s="229"/>
      <c r="IG38" s="229"/>
      <c r="IH38" s="229"/>
      <c r="II38" s="229"/>
      <c r="IJ38" s="229"/>
      <c r="IK38" s="229"/>
      <c r="IL38" s="229"/>
      <c r="IM38" s="229"/>
      <c r="IN38" s="229"/>
      <c r="IO38" s="229"/>
      <c r="IP38" s="229"/>
      <c r="IQ38" s="229"/>
      <c r="IR38" s="229"/>
      <c r="IS38" s="229"/>
      <c r="IT38" s="229"/>
      <c r="IU38" s="229"/>
      <c r="IV38" s="229"/>
    </row>
    <row r="39" spans="1:256" s="225" customFormat="1" x14ac:dyDescent="0.35">
      <c r="A39" s="130" t="s">
        <v>31</v>
      </c>
      <c r="B39" s="11" t="s">
        <v>264</v>
      </c>
      <c r="C39" s="187"/>
      <c r="D39" s="738"/>
      <c r="E39" s="738"/>
      <c r="F39" s="738"/>
      <c r="G39" s="175"/>
      <c r="H39" s="305" t="s">
        <v>5</v>
      </c>
      <c r="I39" s="306"/>
      <c r="J39" s="307" t="s">
        <v>6</v>
      </c>
      <c r="K39" s="604"/>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c r="EO39" s="229"/>
      <c r="EP39" s="229"/>
      <c r="EQ39" s="229"/>
      <c r="ER39" s="229"/>
      <c r="ES39" s="229"/>
      <c r="ET39" s="229"/>
      <c r="EU39" s="229"/>
      <c r="EV39" s="229"/>
      <c r="EW39" s="229"/>
      <c r="EX39" s="229"/>
      <c r="EY39" s="229"/>
      <c r="EZ39" s="229"/>
      <c r="FA39" s="229"/>
      <c r="FB39" s="229"/>
      <c r="FC39" s="229"/>
      <c r="FD39" s="229"/>
      <c r="FE39" s="229"/>
      <c r="FF39" s="229"/>
      <c r="FG39" s="229"/>
      <c r="FH39" s="229"/>
      <c r="FI39" s="229"/>
      <c r="FJ39" s="229"/>
      <c r="FK39" s="229"/>
      <c r="FL39" s="229"/>
      <c r="FM39" s="229"/>
      <c r="FN39" s="229"/>
      <c r="FO39" s="229"/>
      <c r="FP39" s="229"/>
      <c r="FQ39" s="229"/>
      <c r="FR39" s="229"/>
      <c r="FS39" s="229"/>
      <c r="FT39" s="229"/>
      <c r="FU39" s="229"/>
      <c r="FV39" s="229"/>
      <c r="FW39" s="229"/>
      <c r="FX39" s="229"/>
      <c r="FY39" s="229"/>
      <c r="FZ39" s="229"/>
      <c r="GA39" s="229"/>
      <c r="GB39" s="229"/>
      <c r="GC39" s="229"/>
      <c r="GD39" s="229"/>
      <c r="GE39" s="229"/>
      <c r="GF39" s="229"/>
      <c r="GG39" s="229"/>
      <c r="GH39" s="229"/>
      <c r="GI39" s="229"/>
      <c r="GJ39" s="229"/>
      <c r="GK39" s="229"/>
      <c r="GL39" s="229"/>
      <c r="GM39" s="229"/>
      <c r="GN39" s="229"/>
      <c r="GO39" s="229"/>
      <c r="GP39" s="229"/>
      <c r="GQ39" s="229"/>
      <c r="GR39" s="229"/>
      <c r="GS39" s="229"/>
      <c r="GT39" s="229"/>
      <c r="GU39" s="229"/>
      <c r="GV39" s="229"/>
      <c r="GW39" s="229"/>
      <c r="GX39" s="229"/>
      <c r="GY39" s="229"/>
      <c r="GZ39" s="229"/>
      <c r="HA39" s="229"/>
      <c r="HB39" s="229"/>
      <c r="HC39" s="229"/>
      <c r="HD39" s="229"/>
      <c r="HE39" s="229"/>
      <c r="HF39" s="229"/>
      <c r="HG39" s="229"/>
      <c r="HH39" s="229"/>
      <c r="HI39" s="229"/>
      <c r="HJ39" s="229"/>
      <c r="HK39" s="229"/>
      <c r="HL39" s="229"/>
      <c r="HM39" s="229"/>
      <c r="HN39" s="229"/>
      <c r="HO39" s="229"/>
      <c r="HP39" s="229"/>
      <c r="HQ39" s="229"/>
      <c r="HR39" s="229"/>
      <c r="HS39" s="229"/>
      <c r="HT39" s="229"/>
      <c r="HU39" s="229"/>
      <c r="HV39" s="229"/>
      <c r="HW39" s="229"/>
      <c r="HX39" s="229"/>
      <c r="HY39" s="229"/>
      <c r="HZ39" s="229"/>
      <c r="IA39" s="229"/>
      <c r="IB39" s="229"/>
      <c r="IC39" s="229"/>
      <c r="ID39" s="229"/>
      <c r="IE39" s="229"/>
      <c r="IF39" s="229"/>
      <c r="IG39" s="229"/>
      <c r="IH39" s="229"/>
      <c r="II39" s="229"/>
      <c r="IJ39" s="229"/>
      <c r="IK39" s="229"/>
      <c r="IL39" s="229"/>
      <c r="IM39" s="229"/>
      <c r="IN39" s="229"/>
      <c r="IO39" s="229"/>
      <c r="IP39" s="229"/>
      <c r="IQ39" s="229"/>
      <c r="IR39" s="229"/>
      <c r="IS39" s="229"/>
      <c r="IT39" s="229"/>
      <c r="IU39" s="229"/>
      <c r="IV39" s="229"/>
    </row>
    <row r="40" spans="1:256" s="225" customFormat="1" x14ac:dyDescent="0.35">
      <c r="A40" s="7"/>
      <c r="B40" s="132" t="s">
        <v>10</v>
      </c>
      <c r="C40" s="6">
        <v>1</v>
      </c>
      <c r="D40" s="732"/>
      <c r="E40" s="732"/>
      <c r="F40" s="732"/>
      <c r="G40" s="108"/>
      <c r="H40" s="166"/>
      <c r="I40" s="739"/>
      <c r="J40" s="168"/>
      <c r="K40" s="604"/>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29"/>
      <c r="FI40" s="229"/>
      <c r="FJ40" s="229"/>
      <c r="FK40" s="229"/>
      <c r="FL40" s="229"/>
      <c r="FM40" s="229"/>
      <c r="FN40" s="229"/>
      <c r="FO40" s="229"/>
      <c r="FP40" s="229"/>
      <c r="FQ40" s="229"/>
      <c r="FR40" s="229"/>
      <c r="FS40" s="229"/>
      <c r="FT40" s="229"/>
      <c r="FU40" s="229"/>
      <c r="FV40" s="229"/>
      <c r="FW40" s="229"/>
      <c r="FX40" s="229"/>
      <c r="FY40" s="229"/>
      <c r="FZ40" s="229"/>
      <c r="GA40" s="229"/>
      <c r="GB40" s="229"/>
      <c r="GC40" s="229"/>
      <c r="GD40" s="229"/>
      <c r="GE40" s="229"/>
      <c r="GF40" s="229"/>
      <c r="GG40" s="229"/>
      <c r="GH40" s="229"/>
      <c r="GI40" s="229"/>
      <c r="GJ40" s="229"/>
      <c r="GK40" s="229"/>
      <c r="GL40" s="229"/>
      <c r="GM40" s="229"/>
      <c r="GN40" s="229"/>
      <c r="GO40" s="229"/>
      <c r="GP40" s="229"/>
      <c r="GQ40" s="229"/>
      <c r="GR40" s="229"/>
      <c r="GS40" s="229"/>
      <c r="GT40" s="229"/>
      <c r="GU40" s="229"/>
      <c r="GV40" s="229"/>
      <c r="GW40" s="229"/>
      <c r="GX40" s="229"/>
      <c r="GY40" s="229"/>
      <c r="GZ40" s="229"/>
      <c r="HA40" s="229"/>
      <c r="HB40" s="229"/>
      <c r="HC40" s="229"/>
      <c r="HD40" s="229"/>
      <c r="HE40" s="229"/>
      <c r="HF40" s="229"/>
      <c r="HG40" s="229"/>
      <c r="HH40" s="229"/>
      <c r="HI40" s="229"/>
      <c r="HJ40" s="229"/>
      <c r="HK40" s="229"/>
      <c r="HL40" s="229"/>
      <c r="HM40" s="229"/>
      <c r="HN40" s="229"/>
      <c r="HO40" s="229"/>
      <c r="HP40" s="229"/>
      <c r="HQ40" s="229"/>
      <c r="HR40" s="229"/>
      <c r="HS40" s="229"/>
      <c r="HT40" s="229"/>
      <c r="HU40" s="229"/>
      <c r="HV40" s="229"/>
      <c r="HW40" s="229"/>
      <c r="HX40" s="229"/>
      <c r="HY40" s="229"/>
      <c r="HZ40" s="229"/>
      <c r="IA40" s="229"/>
      <c r="IB40" s="229"/>
      <c r="IC40" s="229"/>
      <c r="ID40" s="229"/>
      <c r="IE40" s="229"/>
      <c r="IF40" s="229"/>
      <c r="IG40" s="229"/>
      <c r="IH40" s="229"/>
      <c r="II40" s="229"/>
      <c r="IJ40" s="229"/>
      <c r="IK40" s="229"/>
      <c r="IL40" s="229"/>
      <c r="IM40" s="229"/>
      <c r="IN40" s="229"/>
      <c r="IO40" s="229"/>
      <c r="IP40" s="229"/>
      <c r="IQ40" s="229"/>
      <c r="IR40" s="229"/>
      <c r="IS40" s="229"/>
      <c r="IT40" s="229"/>
      <c r="IU40" s="229"/>
      <c r="IV40" s="229"/>
    </row>
    <row r="41" spans="1:256" s="225" customFormat="1" x14ac:dyDescent="0.35">
      <c r="A41" s="7"/>
      <c r="B41" s="132" t="s">
        <v>11</v>
      </c>
      <c r="C41" s="6">
        <v>2</v>
      </c>
      <c r="D41" s="732"/>
      <c r="E41" s="732"/>
      <c r="F41" s="732"/>
      <c r="G41" s="108"/>
      <c r="H41" s="166"/>
      <c r="I41" s="739"/>
      <c r="J41" s="168"/>
      <c r="K41" s="604"/>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9"/>
      <c r="FV41" s="229"/>
      <c r="FW41" s="229"/>
      <c r="FX41" s="229"/>
      <c r="FY41" s="229"/>
      <c r="FZ41" s="229"/>
      <c r="GA41" s="229"/>
      <c r="GB41" s="229"/>
      <c r="GC41" s="229"/>
      <c r="GD41" s="229"/>
      <c r="GE41" s="229"/>
      <c r="GF41" s="229"/>
      <c r="GG41" s="229"/>
      <c r="GH41" s="229"/>
      <c r="GI41" s="229"/>
      <c r="GJ41" s="229"/>
      <c r="GK41" s="229"/>
      <c r="GL41" s="229"/>
      <c r="GM41" s="229"/>
      <c r="GN41" s="229"/>
      <c r="GO41" s="229"/>
      <c r="GP41" s="229"/>
      <c r="GQ41" s="229"/>
      <c r="GR41" s="229"/>
      <c r="GS41" s="229"/>
      <c r="GT41" s="229"/>
      <c r="GU41" s="229"/>
      <c r="GV41" s="229"/>
      <c r="GW41" s="229"/>
      <c r="GX41" s="229"/>
      <c r="GY41" s="229"/>
      <c r="GZ41" s="229"/>
      <c r="HA41" s="229"/>
      <c r="HB41" s="229"/>
      <c r="HC41" s="229"/>
      <c r="HD41" s="229"/>
      <c r="HE41" s="229"/>
      <c r="HF41" s="229"/>
      <c r="HG41" s="229"/>
      <c r="HH41" s="229"/>
      <c r="HI41" s="229"/>
      <c r="HJ41" s="229"/>
      <c r="HK41" s="229"/>
      <c r="HL41" s="229"/>
      <c r="HM41" s="229"/>
      <c r="HN41" s="229"/>
      <c r="HO41" s="229"/>
      <c r="HP41" s="229"/>
      <c r="HQ41" s="229"/>
      <c r="HR41" s="229"/>
      <c r="HS41" s="229"/>
      <c r="HT41" s="229"/>
      <c r="HU41" s="229"/>
      <c r="HV41" s="229"/>
      <c r="HW41" s="229"/>
      <c r="HX41" s="229"/>
      <c r="HY41" s="229"/>
      <c r="HZ41" s="229"/>
      <c r="IA41" s="229"/>
      <c r="IB41" s="229"/>
      <c r="IC41" s="229"/>
      <c r="ID41" s="229"/>
      <c r="IE41" s="229"/>
      <c r="IF41" s="229"/>
      <c r="IG41" s="229"/>
      <c r="IH41" s="229"/>
      <c r="II41" s="229"/>
      <c r="IJ41" s="229"/>
      <c r="IK41" s="229"/>
      <c r="IL41" s="229"/>
      <c r="IM41" s="229"/>
      <c r="IN41" s="229"/>
      <c r="IO41" s="229"/>
      <c r="IP41" s="229"/>
      <c r="IQ41" s="229"/>
      <c r="IR41" s="229"/>
      <c r="IS41" s="229"/>
      <c r="IT41" s="229"/>
      <c r="IU41" s="229"/>
      <c r="IV41" s="229"/>
    </row>
    <row r="42" spans="1:256" s="225" customFormat="1" ht="36.75" customHeight="1" x14ac:dyDescent="0.35">
      <c r="A42" s="130" t="s">
        <v>32</v>
      </c>
      <c r="B42" s="11" t="s">
        <v>265</v>
      </c>
      <c r="C42" s="187"/>
      <c r="D42" s="738"/>
      <c r="E42" s="738"/>
      <c r="F42" s="738"/>
      <c r="G42" s="175"/>
      <c r="H42" s="305" t="s">
        <v>5</v>
      </c>
      <c r="I42" s="306"/>
      <c r="J42" s="307" t="s">
        <v>6</v>
      </c>
      <c r="K42" s="604"/>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c r="FF42" s="229"/>
      <c r="FG42" s="229"/>
      <c r="FH42" s="229"/>
      <c r="FI42" s="229"/>
      <c r="FJ42" s="229"/>
      <c r="FK42" s="229"/>
      <c r="FL42" s="229"/>
      <c r="FM42" s="229"/>
      <c r="FN42" s="229"/>
      <c r="FO42" s="229"/>
      <c r="FP42" s="229"/>
      <c r="FQ42" s="229"/>
      <c r="FR42" s="229"/>
      <c r="FS42" s="229"/>
      <c r="FT42" s="229"/>
      <c r="FU42" s="229"/>
      <c r="FV42" s="229"/>
      <c r="FW42" s="229"/>
      <c r="FX42" s="229"/>
      <c r="FY42" s="229"/>
      <c r="FZ42" s="229"/>
      <c r="GA42" s="229"/>
      <c r="GB42" s="229"/>
      <c r="GC42" s="229"/>
      <c r="GD42" s="229"/>
      <c r="GE42" s="229"/>
      <c r="GF42" s="229"/>
      <c r="GG42" s="229"/>
      <c r="GH42" s="229"/>
      <c r="GI42" s="229"/>
      <c r="GJ42" s="229"/>
      <c r="GK42" s="229"/>
      <c r="GL42" s="229"/>
      <c r="GM42" s="229"/>
      <c r="GN42" s="229"/>
      <c r="GO42" s="229"/>
      <c r="GP42" s="229"/>
      <c r="GQ42" s="229"/>
      <c r="GR42" s="229"/>
      <c r="GS42" s="229"/>
      <c r="GT42" s="229"/>
      <c r="GU42" s="229"/>
      <c r="GV42" s="229"/>
      <c r="GW42" s="229"/>
      <c r="GX42" s="229"/>
      <c r="GY42" s="229"/>
      <c r="GZ42" s="229"/>
      <c r="HA42" s="229"/>
      <c r="HB42" s="229"/>
      <c r="HC42" s="229"/>
      <c r="HD42" s="229"/>
      <c r="HE42" s="229"/>
      <c r="HF42" s="229"/>
      <c r="HG42" s="229"/>
      <c r="HH42" s="229"/>
      <c r="HI42" s="229"/>
      <c r="HJ42" s="229"/>
      <c r="HK42" s="229"/>
      <c r="HL42" s="229"/>
      <c r="HM42" s="229"/>
      <c r="HN42" s="229"/>
      <c r="HO42" s="229"/>
      <c r="HP42" s="229"/>
      <c r="HQ42" s="229"/>
      <c r="HR42" s="229"/>
      <c r="HS42" s="229"/>
      <c r="HT42" s="229"/>
      <c r="HU42" s="229"/>
      <c r="HV42" s="229"/>
      <c r="HW42" s="229"/>
      <c r="HX42" s="229"/>
      <c r="HY42" s="229"/>
      <c r="HZ42" s="229"/>
      <c r="IA42" s="229"/>
      <c r="IB42" s="229"/>
      <c r="IC42" s="229"/>
      <c r="ID42" s="229"/>
      <c r="IE42" s="229"/>
      <c r="IF42" s="229"/>
      <c r="IG42" s="229"/>
      <c r="IH42" s="229"/>
      <c r="II42" s="229"/>
      <c r="IJ42" s="229"/>
      <c r="IK42" s="229"/>
      <c r="IL42" s="229"/>
      <c r="IM42" s="229"/>
      <c r="IN42" s="229"/>
      <c r="IO42" s="229"/>
      <c r="IP42" s="229"/>
      <c r="IQ42" s="229"/>
      <c r="IR42" s="229"/>
      <c r="IS42" s="229"/>
      <c r="IT42" s="229"/>
      <c r="IU42" s="229"/>
      <c r="IV42" s="229"/>
    </row>
    <row r="43" spans="1:256" s="225" customFormat="1" x14ac:dyDescent="0.35">
      <c r="A43" s="7"/>
      <c r="B43" s="132" t="s">
        <v>10</v>
      </c>
      <c r="C43" s="6">
        <v>1</v>
      </c>
      <c r="D43" s="732"/>
      <c r="E43" s="732"/>
      <c r="F43" s="732"/>
      <c r="G43" s="108"/>
      <c r="H43" s="166"/>
      <c r="I43" s="739"/>
      <c r="J43" s="168"/>
      <c r="K43" s="604"/>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29"/>
      <c r="EI43" s="229"/>
      <c r="EJ43" s="229"/>
      <c r="EK43" s="229"/>
      <c r="EL43" s="229"/>
      <c r="EM43" s="229"/>
      <c r="EN43" s="229"/>
      <c r="EO43" s="229"/>
      <c r="EP43" s="229"/>
      <c r="EQ43" s="229"/>
      <c r="ER43" s="229"/>
      <c r="ES43" s="229"/>
      <c r="ET43" s="229"/>
      <c r="EU43" s="229"/>
      <c r="EV43" s="229"/>
      <c r="EW43" s="229"/>
      <c r="EX43" s="229"/>
      <c r="EY43" s="229"/>
      <c r="EZ43" s="229"/>
      <c r="FA43" s="229"/>
      <c r="FB43" s="229"/>
      <c r="FC43" s="229"/>
      <c r="FD43" s="229"/>
      <c r="FE43" s="229"/>
      <c r="FF43" s="229"/>
      <c r="FG43" s="229"/>
      <c r="FH43" s="229"/>
      <c r="FI43" s="229"/>
      <c r="FJ43" s="229"/>
      <c r="FK43" s="229"/>
      <c r="FL43" s="229"/>
      <c r="FM43" s="229"/>
      <c r="FN43" s="229"/>
      <c r="FO43" s="229"/>
      <c r="FP43" s="229"/>
      <c r="FQ43" s="229"/>
      <c r="FR43" s="229"/>
      <c r="FS43" s="229"/>
      <c r="FT43" s="229"/>
      <c r="FU43" s="229"/>
      <c r="FV43" s="229"/>
      <c r="FW43" s="229"/>
      <c r="FX43" s="229"/>
      <c r="FY43" s="229"/>
      <c r="FZ43" s="229"/>
      <c r="GA43" s="229"/>
      <c r="GB43" s="229"/>
      <c r="GC43" s="229"/>
      <c r="GD43" s="229"/>
      <c r="GE43" s="229"/>
      <c r="GF43" s="229"/>
      <c r="GG43" s="229"/>
      <c r="GH43" s="229"/>
      <c r="GI43" s="229"/>
      <c r="GJ43" s="229"/>
      <c r="GK43" s="229"/>
      <c r="GL43" s="229"/>
      <c r="GM43" s="229"/>
      <c r="GN43" s="229"/>
      <c r="GO43" s="229"/>
      <c r="GP43" s="229"/>
      <c r="GQ43" s="229"/>
      <c r="GR43" s="229"/>
      <c r="GS43" s="229"/>
      <c r="GT43" s="229"/>
      <c r="GU43" s="229"/>
      <c r="GV43" s="229"/>
      <c r="GW43" s="229"/>
      <c r="GX43" s="229"/>
      <c r="GY43" s="229"/>
      <c r="GZ43" s="229"/>
      <c r="HA43" s="229"/>
      <c r="HB43" s="229"/>
      <c r="HC43" s="229"/>
      <c r="HD43" s="229"/>
      <c r="HE43" s="229"/>
      <c r="HF43" s="229"/>
      <c r="HG43" s="229"/>
      <c r="HH43" s="229"/>
      <c r="HI43" s="229"/>
      <c r="HJ43" s="229"/>
      <c r="HK43" s="229"/>
      <c r="HL43" s="229"/>
      <c r="HM43" s="229"/>
      <c r="HN43" s="229"/>
      <c r="HO43" s="229"/>
      <c r="HP43" s="229"/>
      <c r="HQ43" s="229"/>
      <c r="HR43" s="229"/>
      <c r="HS43" s="229"/>
      <c r="HT43" s="229"/>
      <c r="HU43" s="229"/>
      <c r="HV43" s="229"/>
      <c r="HW43" s="229"/>
      <c r="HX43" s="229"/>
      <c r="HY43" s="229"/>
      <c r="HZ43" s="229"/>
      <c r="IA43" s="229"/>
      <c r="IB43" s="229"/>
      <c r="IC43" s="229"/>
      <c r="ID43" s="229"/>
      <c r="IE43" s="229"/>
      <c r="IF43" s="229"/>
      <c r="IG43" s="229"/>
      <c r="IH43" s="229"/>
      <c r="II43" s="229"/>
      <c r="IJ43" s="229"/>
      <c r="IK43" s="229"/>
      <c r="IL43" s="229"/>
      <c r="IM43" s="229"/>
      <c r="IN43" s="229"/>
      <c r="IO43" s="229"/>
      <c r="IP43" s="229"/>
      <c r="IQ43" s="229"/>
      <c r="IR43" s="229"/>
      <c r="IS43" s="229"/>
      <c r="IT43" s="229"/>
      <c r="IU43" s="229"/>
      <c r="IV43" s="229"/>
    </row>
    <row r="44" spans="1:256" s="225" customFormat="1" x14ac:dyDescent="0.35">
      <c r="A44" s="7"/>
      <c r="B44" s="132" t="s">
        <v>11</v>
      </c>
      <c r="C44" s="6">
        <v>2</v>
      </c>
      <c r="D44" s="732"/>
      <c r="E44" s="732"/>
      <c r="F44" s="732"/>
      <c r="G44" s="108"/>
      <c r="H44" s="166"/>
      <c r="I44" s="739"/>
      <c r="J44" s="168"/>
      <c r="K44" s="604"/>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c r="EO44" s="229"/>
      <c r="EP44" s="229"/>
      <c r="EQ44" s="229"/>
      <c r="ER44" s="229"/>
      <c r="ES44" s="229"/>
      <c r="ET44" s="229"/>
      <c r="EU44" s="229"/>
      <c r="EV44" s="229"/>
      <c r="EW44" s="229"/>
      <c r="EX44" s="229"/>
      <c r="EY44" s="229"/>
      <c r="EZ44" s="229"/>
      <c r="FA44" s="229"/>
      <c r="FB44" s="229"/>
      <c r="FC44" s="229"/>
      <c r="FD44" s="229"/>
      <c r="FE44" s="229"/>
      <c r="FF44" s="229"/>
      <c r="FG44" s="229"/>
      <c r="FH44" s="229"/>
      <c r="FI44" s="229"/>
      <c r="FJ44" s="229"/>
      <c r="FK44" s="229"/>
      <c r="FL44" s="229"/>
      <c r="FM44" s="229"/>
      <c r="FN44" s="229"/>
      <c r="FO44" s="229"/>
      <c r="FP44" s="229"/>
      <c r="FQ44" s="229"/>
      <c r="FR44" s="229"/>
      <c r="FS44" s="229"/>
      <c r="FT44" s="229"/>
      <c r="FU44" s="229"/>
      <c r="FV44" s="229"/>
      <c r="FW44" s="229"/>
      <c r="FX44" s="229"/>
      <c r="FY44" s="229"/>
      <c r="FZ44" s="229"/>
      <c r="GA44" s="229"/>
      <c r="GB44" s="229"/>
      <c r="GC44" s="229"/>
      <c r="GD44" s="229"/>
      <c r="GE44" s="229"/>
      <c r="GF44" s="229"/>
      <c r="GG44" s="229"/>
      <c r="GH44" s="229"/>
      <c r="GI44" s="229"/>
      <c r="GJ44" s="229"/>
      <c r="GK44" s="229"/>
      <c r="GL44" s="229"/>
      <c r="GM44" s="229"/>
      <c r="GN44" s="229"/>
      <c r="GO44" s="229"/>
      <c r="GP44" s="229"/>
      <c r="GQ44" s="229"/>
      <c r="GR44" s="229"/>
      <c r="GS44" s="229"/>
      <c r="GT44" s="229"/>
      <c r="GU44" s="229"/>
      <c r="GV44" s="229"/>
      <c r="GW44" s="229"/>
      <c r="GX44" s="229"/>
      <c r="GY44" s="229"/>
      <c r="GZ44" s="229"/>
      <c r="HA44" s="229"/>
      <c r="HB44" s="229"/>
      <c r="HC44" s="229"/>
      <c r="HD44" s="229"/>
      <c r="HE44" s="229"/>
      <c r="HF44" s="229"/>
      <c r="HG44" s="229"/>
      <c r="HH44" s="229"/>
      <c r="HI44" s="229"/>
      <c r="HJ44" s="229"/>
      <c r="HK44" s="229"/>
      <c r="HL44" s="229"/>
      <c r="HM44" s="229"/>
      <c r="HN44" s="229"/>
      <c r="HO44" s="229"/>
      <c r="HP44" s="229"/>
      <c r="HQ44" s="229"/>
      <c r="HR44" s="229"/>
      <c r="HS44" s="229"/>
      <c r="HT44" s="229"/>
      <c r="HU44" s="229"/>
      <c r="HV44" s="229"/>
      <c r="HW44" s="229"/>
      <c r="HX44" s="229"/>
      <c r="HY44" s="229"/>
      <c r="HZ44" s="229"/>
      <c r="IA44" s="229"/>
      <c r="IB44" s="229"/>
      <c r="IC44" s="229"/>
      <c r="ID44" s="229"/>
      <c r="IE44" s="229"/>
      <c r="IF44" s="229"/>
      <c r="IG44" s="229"/>
      <c r="IH44" s="229"/>
      <c r="II44" s="229"/>
      <c r="IJ44" s="229"/>
      <c r="IK44" s="229"/>
      <c r="IL44" s="229"/>
      <c r="IM44" s="229"/>
      <c r="IN44" s="229"/>
      <c r="IO44" s="229"/>
      <c r="IP44" s="229"/>
      <c r="IQ44" s="229"/>
      <c r="IR44" s="229"/>
      <c r="IS44" s="229"/>
      <c r="IT44" s="229"/>
      <c r="IU44" s="229"/>
      <c r="IV44" s="229"/>
    </row>
    <row r="45" spans="1:256" s="225" customFormat="1" ht="36.75" customHeight="1" x14ac:dyDescent="0.35">
      <c r="A45" s="130" t="s">
        <v>33</v>
      </c>
      <c r="B45" s="11" t="s">
        <v>266</v>
      </c>
      <c r="C45" s="187"/>
      <c r="D45" s="738"/>
      <c r="E45" s="738"/>
      <c r="F45" s="738"/>
      <c r="G45" s="175"/>
      <c r="H45" s="305" t="s">
        <v>5</v>
      </c>
      <c r="I45" s="306"/>
      <c r="J45" s="307" t="s">
        <v>6</v>
      </c>
      <c r="K45" s="604"/>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c r="DQ45" s="229"/>
      <c r="DR45" s="229"/>
      <c r="DS45" s="229"/>
      <c r="DT45" s="229"/>
      <c r="DU45" s="229"/>
      <c r="DV45" s="229"/>
      <c r="DW45" s="229"/>
      <c r="DX45" s="229"/>
      <c r="DY45" s="229"/>
      <c r="DZ45" s="229"/>
      <c r="EA45" s="229"/>
      <c r="EB45" s="229"/>
      <c r="EC45" s="229"/>
      <c r="ED45" s="229"/>
      <c r="EE45" s="229"/>
      <c r="EF45" s="229"/>
      <c r="EG45" s="229"/>
      <c r="EH45" s="229"/>
      <c r="EI45" s="229"/>
      <c r="EJ45" s="229"/>
      <c r="EK45" s="229"/>
      <c r="EL45" s="229"/>
      <c r="EM45" s="229"/>
      <c r="EN45" s="229"/>
      <c r="EO45" s="229"/>
      <c r="EP45" s="229"/>
      <c r="EQ45" s="229"/>
      <c r="ER45" s="229"/>
      <c r="ES45" s="229"/>
      <c r="ET45" s="229"/>
      <c r="EU45" s="229"/>
      <c r="EV45" s="229"/>
      <c r="EW45" s="229"/>
      <c r="EX45" s="229"/>
      <c r="EY45" s="229"/>
      <c r="EZ45" s="229"/>
      <c r="FA45" s="229"/>
      <c r="FB45" s="229"/>
      <c r="FC45" s="229"/>
      <c r="FD45" s="229"/>
      <c r="FE45" s="229"/>
      <c r="FF45" s="229"/>
      <c r="FG45" s="229"/>
      <c r="FH45" s="229"/>
      <c r="FI45" s="229"/>
      <c r="FJ45" s="229"/>
      <c r="FK45" s="229"/>
      <c r="FL45" s="229"/>
      <c r="FM45" s="229"/>
      <c r="FN45" s="229"/>
      <c r="FO45" s="229"/>
      <c r="FP45" s="229"/>
      <c r="FQ45" s="229"/>
      <c r="FR45" s="229"/>
      <c r="FS45" s="229"/>
      <c r="FT45" s="229"/>
      <c r="FU45" s="229"/>
      <c r="FV45" s="229"/>
      <c r="FW45" s="229"/>
      <c r="FX45" s="229"/>
      <c r="FY45" s="229"/>
      <c r="FZ45" s="229"/>
      <c r="GA45" s="229"/>
      <c r="GB45" s="229"/>
      <c r="GC45" s="229"/>
      <c r="GD45" s="229"/>
      <c r="GE45" s="229"/>
      <c r="GF45" s="229"/>
      <c r="GG45" s="229"/>
      <c r="GH45" s="229"/>
      <c r="GI45" s="229"/>
      <c r="GJ45" s="229"/>
      <c r="GK45" s="229"/>
      <c r="GL45" s="229"/>
      <c r="GM45" s="229"/>
      <c r="GN45" s="229"/>
      <c r="GO45" s="229"/>
      <c r="GP45" s="229"/>
      <c r="GQ45" s="229"/>
      <c r="GR45" s="229"/>
      <c r="GS45" s="229"/>
      <c r="GT45" s="229"/>
      <c r="GU45" s="229"/>
      <c r="GV45" s="229"/>
      <c r="GW45" s="229"/>
      <c r="GX45" s="229"/>
      <c r="GY45" s="229"/>
      <c r="GZ45" s="229"/>
      <c r="HA45" s="229"/>
      <c r="HB45" s="229"/>
      <c r="HC45" s="229"/>
      <c r="HD45" s="229"/>
      <c r="HE45" s="229"/>
      <c r="HF45" s="229"/>
      <c r="HG45" s="229"/>
      <c r="HH45" s="229"/>
      <c r="HI45" s="229"/>
      <c r="HJ45" s="229"/>
      <c r="HK45" s="229"/>
      <c r="HL45" s="229"/>
      <c r="HM45" s="229"/>
      <c r="HN45" s="229"/>
      <c r="HO45" s="229"/>
      <c r="HP45" s="229"/>
      <c r="HQ45" s="229"/>
      <c r="HR45" s="229"/>
      <c r="HS45" s="229"/>
      <c r="HT45" s="229"/>
      <c r="HU45" s="229"/>
      <c r="HV45" s="229"/>
      <c r="HW45" s="229"/>
      <c r="HX45" s="229"/>
      <c r="HY45" s="229"/>
      <c r="HZ45" s="229"/>
      <c r="IA45" s="229"/>
      <c r="IB45" s="229"/>
      <c r="IC45" s="229"/>
      <c r="ID45" s="229"/>
      <c r="IE45" s="229"/>
      <c r="IF45" s="229"/>
      <c r="IG45" s="229"/>
      <c r="IH45" s="229"/>
      <c r="II45" s="229"/>
      <c r="IJ45" s="229"/>
      <c r="IK45" s="229"/>
      <c r="IL45" s="229"/>
      <c r="IM45" s="229"/>
      <c r="IN45" s="229"/>
      <c r="IO45" s="229"/>
      <c r="IP45" s="229"/>
      <c r="IQ45" s="229"/>
      <c r="IR45" s="229"/>
      <c r="IS45" s="229"/>
      <c r="IT45" s="229"/>
      <c r="IU45" s="229"/>
      <c r="IV45" s="229"/>
    </row>
    <row r="46" spans="1:256" s="225" customFormat="1" x14ac:dyDescent="0.35">
      <c r="A46" s="7"/>
      <c r="B46" s="132" t="s">
        <v>10</v>
      </c>
      <c r="C46" s="6">
        <v>1</v>
      </c>
      <c r="D46" s="732"/>
      <c r="E46" s="732"/>
      <c r="F46" s="732"/>
      <c r="G46" s="108"/>
      <c r="H46" s="166"/>
      <c r="I46" s="739"/>
      <c r="J46" s="168"/>
      <c r="K46" s="604"/>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229"/>
      <c r="GW46" s="229"/>
      <c r="GX46" s="229"/>
      <c r="GY46" s="229"/>
      <c r="GZ46" s="229"/>
      <c r="HA46" s="229"/>
      <c r="HB46" s="229"/>
      <c r="HC46" s="229"/>
      <c r="HD46" s="229"/>
      <c r="HE46" s="229"/>
      <c r="HF46" s="229"/>
      <c r="HG46" s="229"/>
      <c r="HH46" s="229"/>
      <c r="HI46" s="229"/>
      <c r="HJ46" s="229"/>
      <c r="HK46" s="229"/>
      <c r="HL46" s="229"/>
      <c r="HM46" s="229"/>
      <c r="HN46" s="229"/>
      <c r="HO46" s="229"/>
      <c r="HP46" s="229"/>
      <c r="HQ46" s="229"/>
      <c r="HR46" s="229"/>
      <c r="HS46" s="229"/>
      <c r="HT46" s="229"/>
      <c r="HU46" s="229"/>
      <c r="HV46" s="229"/>
      <c r="HW46" s="229"/>
      <c r="HX46" s="229"/>
      <c r="HY46" s="229"/>
      <c r="HZ46" s="229"/>
      <c r="IA46" s="229"/>
      <c r="IB46" s="229"/>
      <c r="IC46" s="229"/>
      <c r="ID46" s="229"/>
      <c r="IE46" s="229"/>
      <c r="IF46" s="229"/>
      <c r="IG46" s="229"/>
      <c r="IH46" s="229"/>
      <c r="II46" s="229"/>
      <c r="IJ46" s="229"/>
      <c r="IK46" s="229"/>
      <c r="IL46" s="229"/>
      <c r="IM46" s="229"/>
      <c r="IN46" s="229"/>
      <c r="IO46" s="229"/>
      <c r="IP46" s="229"/>
      <c r="IQ46" s="229"/>
      <c r="IR46" s="229"/>
      <c r="IS46" s="229"/>
      <c r="IT46" s="229"/>
      <c r="IU46" s="229"/>
      <c r="IV46" s="229"/>
    </row>
    <row r="47" spans="1:256" s="225" customFormat="1" x14ac:dyDescent="0.35">
      <c r="A47" s="7"/>
      <c r="B47" s="132" t="s">
        <v>11</v>
      </c>
      <c r="C47" s="6">
        <v>2</v>
      </c>
      <c r="D47" s="732"/>
      <c r="E47" s="732"/>
      <c r="F47" s="732"/>
      <c r="G47" s="108"/>
      <c r="H47" s="166"/>
      <c r="I47" s="739"/>
      <c r="J47" s="168"/>
      <c r="K47" s="604"/>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c r="IQ47" s="229"/>
      <c r="IR47" s="229"/>
      <c r="IS47" s="229"/>
      <c r="IT47" s="229"/>
      <c r="IU47" s="229"/>
      <c r="IV47" s="229"/>
    </row>
    <row r="48" spans="1:256" s="225" customFormat="1" x14ac:dyDescent="0.35">
      <c r="A48" s="130" t="s">
        <v>34</v>
      </c>
      <c r="B48" s="11" t="s">
        <v>267</v>
      </c>
      <c r="C48" s="187"/>
      <c r="D48" s="738"/>
      <c r="E48" s="738"/>
      <c r="F48" s="738"/>
      <c r="G48" s="175"/>
      <c r="H48" s="305" t="s">
        <v>5</v>
      </c>
      <c r="I48" s="306"/>
      <c r="J48" s="307" t="s">
        <v>6</v>
      </c>
      <c r="K48" s="604"/>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c r="IM48" s="229"/>
      <c r="IN48" s="229"/>
      <c r="IO48" s="229"/>
      <c r="IP48" s="229"/>
      <c r="IQ48" s="229"/>
      <c r="IR48" s="229"/>
      <c r="IS48" s="229"/>
      <c r="IT48" s="229"/>
      <c r="IU48" s="229"/>
      <c r="IV48" s="229"/>
    </row>
    <row r="49" spans="1:256" s="225" customFormat="1" x14ac:dyDescent="0.35">
      <c r="A49" s="7"/>
      <c r="B49" s="132" t="s">
        <v>10</v>
      </c>
      <c r="C49" s="6">
        <v>1</v>
      </c>
      <c r="D49" s="732"/>
      <c r="E49" s="732"/>
      <c r="F49" s="732"/>
      <c r="G49" s="108"/>
      <c r="H49" s="166"/>
      <c r="I49" s="739"/>
      <c r="J49" s="168"/>
      <c r="K49" s="604"/>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29"/>
      <c r="GE49" s="229"/>
      <c r="GF49" s="229"/>
      <c r="GG49" s="229"/>
      <c r="GH49" s="229"/>
      <c r="GI49" s="229"/>
      <c r="GJ49" s="229"/>
      <c r="GK49" s="229"/>
      <c r="GL49" s="229"/>
      <c r="GM49" s="229"/>
      <c r="GN49" s="229"/>
      <c r="GO49" s="229"/>
      <c r="GP49" s="229"/>
      <c r="GQ49" s="229"/>
      <c r="GR49" s="229"/>
      <c r="GS49" s="229"/>
      <c r="GT49" s="229"/>
      <c r="GU49" s="229"/>
      <c r="GV49" s="229"/>
      <c r="GW49" s="229"/>
      <c r="GX49" s="229"/>
      <c r="GY49" s="229"/>
      <c r="GZ49" s="229"/>
      <c r="HA49" s="229"/>
      <c r="HB49" s="229"/>
      <c r="HC49" s="229"/>
      <c r="HD49" s="229"/>
      <c r="HE49" s="229"/>
      <c r="HF49" s="229"/>
      <c r="HG49" s="229"/>
      <c r="HH49" s="229"/>
      <c r="HI49" s="229"/>
      <c r="HJ49" s="229"/>
      <c r="HK49" s="229"/>
      <c r="HL49" s="229"/>
      <c r="HM49" s="229"/>
      <c r="HN49" s="229"/>
      <c r="HO49" s="229"/>
      <c r="HP49" s="229"/>
      <c r="HQ49" s="229"/>
      <c r="HR49" s="229"/>
      <c r="HS49" s="229"/>
      <c r="HT49" s="229"/>
      <c r="HU49" s="229"/>
      <c r="HV49" s="229"/>
      <c r="HW49" s="229"/>
      <c r="HX49" s="229"/>
      <c r="HY49" s="229"/>
      <c r="HZ49" s="229"/>
      <c r="IA49" s="229"/>
      <c r="IB49" s="229"/>
      <c r="IC49" s="229"/>
      <c r="ID49" s="229"/>
      <c r="IE49" s="229"/>
      <c r="IF49" s="229"/>
      <c r="IG49" s="229"/>
      <c r="IH49" s="229"/>
      <c r="II49" s="229"/>
      <c r="IJ49" s="229"/>
      <c r="IK49" s="229"/>
      <c r="IL49" s="229"/>
      <c r="IM49" s="229"/>
      <c r="IN49" s="229"/>
      <c r="IO49" s="229"/>
      <c r="IP49" s="229"/>
      <c r="IQ49" s="229"/>
      <c r="IR49" s="229"/>
      <c r="IS49" s="229"/>
      <c r="IT49" s="229"/>
      <c r="IU49" s="229"/>
      <c r="IV49" s="229"/>
    </row>
    <row r="50" spans="1:256" s="225" customFormat="1" x14ac:dyDescent="0.35">
      <c r="A50" s="7"/>
      <c r="B50" s="132" t="s">
        <v>11</v>
      </c>
      <c r="C50" s="6">
        <v>2</v>
      </c>
      <c r="D50" s="732"/>
      <c r="E50" s="732"/>
      <c r="F50" s="732"/>
      <c r="G50" s="108"/>
      <c r="H50" s="166"/>
      <c r="I50" s="739"/>
      <c r="J50" s="168"/>
      <c r="K50" s="604"/>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c r="EO50" s="229"/>
      <c r="EP50" s="229"/>
      <c r="EQ50" s="229"/>
      <c r="ER50" s="229"/>
      <c r="ES50" s="229"/>
      <c r="ET50" s="229"/>
      <c r="EU50" s="229"/>
      <c r="EV50" s="229"/>
      <c r="EW50" s="229"/>
      <c r="EX50" s="229"/>
      <c r="EY50" s="229"/>
      <c r="EZ50" s="229"/>
      <c r="FA50" s="229"/>
      <c r="FB50" s="229"/>
      <c r="FC50" s="229"/>
      <c r="FD50" s="229"/>
      <c r="FE50" s="229"/>
      <c r="FF50" s="229"/>
      <c r="FG50" s="229"/>
      <c r="FH50" s="229"/>
      <c r="FI50" s="229"/>
      <c r="FJ50" s="229"/>
      <c r="FK50" s="229"/>
      <c r="FL50" s="229"/>
      <c r="FM50" s="229"/>
      <c r="FN50" s="229"/>
      <c r="FO50" s="229"/>
      <c r="FP50" s="229"/>
      <c r="FQ50" s="229"/>
      <c r="FR50" s="229"/>
      <c r="FS50" s="229"/>
      <c r="FT50" s="229"/>
      <c r="FU50" s="229"/>
      <c r="FV50" s="229"/>
      <c r="FW50" s="229"/>
      <c r="FX50" s="229"/>
      <c r="FY50" s="229"/>
      <c r="FZ50" s="229"/>
      <c r="GA50" s="229"/>
      <c r="GB50" s="229"/>
      <c r="GC50" s="229"/>
      <c r="GD50" s="229"/>
      <c r="GE50" s="229"/>
      <c r="GF50" s="229"/>
      <c r="GG50" s="229"/>
      <c r="GH50" s="229"/>
      <c r="GI50" s="229"/>
      <c r="GJ50" s="229"/>
      <c r="GK50" s="229"/>
      <c r="GL50" s="229"/>
      <c r="GM50" s="229"/>
      <c r="GN50" s="229"/>
      <c r="GO50" s="229"/>
      <c r="GP50" s="229"/>
      <c r="GQ50" s="229"/>
      <c r="GR50" s="229"/>
      <c r="GS50" s="229"/>
      <c r="GT50" s="229"/>
      <c r="GU50" s="229"/>
      <c r="GV50" s="229"/>
      <c r="GW50" s="229"/>
      <c r="GX50" s="229"/>
      <c r="GY50" s="229"/>
      <c r="GZ50" s="229"/>
      <c r="HA50" s="229"/>
      <c r="HB50" s="229"/>
      <c r="HC50" s="229"/>
      <c r="HD50" s="229"/>
      <c r="HE50" s="229"/>
      <c r="HF50" s="229"/>
      <c r="HG50" s="229"/>
      <c r="HH50" s="229"/>
      <c r="HI50" s="229"/>
      <c r="HJ50" s="229"/>
      <c r="HK50" s="229"/>
      <c r="HL50" s="229"/>
      <c r="HM50" s="229"/>
      <c r="HN50" s="229"/>
      <c r="HO50" s="229"/>
      <c r="HP50" s="229"/>
      <c r="HQ50" s="229"/>
      <c r="HR50" s="229"/>
      <c r="HS50" s="229"/>
      <c r="HT50" s="229"/>
      <c r="HU50" s="229"/>
      <c r="HV50" s="229"/>
      <c r="HW50" s="229"/>
      <c r="HX50" s="229"/>
      <c r="HY50" s="229"/>
      <c r="HZ50" s="229"/>
      <c r="IA50" s="229"/>
      <c r="IB50" s="229"/>
      <c r="IC50" s="229"/>
      <c r="ID50" s="229"/>
      <c r="IE50" s="229"/>
      <c r="IF50" s="229"/>
      <c r="IG50" s="229"/>
      <c r="IH50" s="229"/>
      <c r="II50" s="229"/>
      <c r="IJ50" s="229"/>
      <c r="IK50" s="229"/>
      <c r="IL50" s="229"/>
      <c r="IM50" s="229"/>
      <c r="IN50" s="229"/>
      <c r="IO50" s="229"/>
      <c r="IP50" s="229"/>
      <c r="IQ50" s="229"/>
      <c r="IR50" s="229"/>
      <c r="IS50" s="229"/>
      <c r="IT50" s="229"/>
      <c r="IU50" s="229"/>
      <c r="IV50" s="229"/>
    </row>
    <row r="51" spans="1:256" s="225" customFormat="1" x14ac:dyDescent="0.35">
      <c r="A51" s="130" t="s">
        <v>35</v>
      </c>
      <c r="B51" s="11" t="s">
        <v>268</v>
      </c>
      <c r="C51" s="187"/>
      <c r="D51" s="738"/>
      <c r="E51" s="738"/>
      <c r="F51" s="738"/>
      <c r="G51" s="175"/>
      <c r="H51" s="305" t="s">
        <v>5</v>
      </c>
      <c r="I51" s="306"/>
      <c r="J51" s="307" t="s">
        <v>6</v>
      </c>
      <c r="K51" s="604"/>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c r="EO51" s="229"/>
      <c r="EP51" s="229"/>
      <c r="EQ51" s="229"/>
      <c r="ER51" s="229"/>
      <c r="ES51" s="229"/>
      <c r="ET51" s="229"/>
      <c r="EU51" s="229"/>
      <c r="EV51" s="229"/>
      <c r="EW51" s="229"/>
      <c r="EX51" s="229"/>
      <c r="EY51" s="229"/>
      <c r="EZ51" s="229"/>
      <c r="FA51" s="229"/>
      <c r="FB51" s="229"/>
      <c r="FC51" s="229"/>
      <c r="FD51" s="229"/>
      <c r="FE51" s="229"/>
      <c r="FF51" s="229"/>
      <c r="FG51" s="229"/>
      <c r="FH51" s="229"/>
      <c r="FI51" s="229"/>
      <c r="FJ51" s="229"/>
      <c r="FK51" s="229"/>
      <c r="FL51" s="229"/>
      <c r="FM51" s="229"/>
      <c r="FN51" s="229"/>
      <c r="FO51" s="229"/>
      <c r="FP51" s="229"/>
      <c r="FQ51" s="229"/>
      <c r="FR51" s="229"/>
      <c r="FS51" s="229"/>
      <c r="FT51" s="229"/>
      <c r="FU51" s="229"/>
      <c r="FV51" s="229"/>
      <c r="FW51" s="229"/>
      <c r="FX51" s="229"/>
      <c r="FY51" s="229"/>
      <c r="FZ51" s="229"/>
      <c r="GA51" s="229"/>
      <c r="GB51" s="229"/>
      <c r="GC51" s="229"/>
      <c r="GD51" s="229"/>
      <c r="GE51" s="229"/>
      <c r="GF51" s="229"/>
      <c r="GG51" s="229"/>
      <c r="GH51" s="229"/>
      <c r="GI51" s="229"/>
      <c r="GJ51" s="229"/>
      <c r="GK51" s="229"/>
      <c r="GL51" s="229"/>
      <c r="GM51" s="229"/>
      <c r="GN51" s="229"/>
      <c r="GO51" s="229"/>
      <c r="GP51" s="229"/>
      <c r="GQ51" s="229"/>
      <c r="GR51" s="229"/>
      <c r="GS51" s="229"/>
      <c r="GT51" s="229"/>
      <c r="GU51" s="229"/>
      <c r="GV51" s="229"/>
      <c r="GW51" s="229"/>
      <c r="GX51" s="229"/>
      <c r="GY51" s="229"/>
      <c r="GZ51" s="229"/>
      <c r="HA51" s="229"/>
      <c r="HB51" s="229"/>
      <c r="HC51" s="229"/>
      <c r="HD51" s="229"/>
      <c r="HE51" s="229"/>
      <c r="HF51" s="229"/>
      <c r="HG51" s="229"/>
      <c r="HH51" s="229"/>
      <c r="HI51" s="229"/>
      <c r="HJ51" s="229"/>
      <c r="HK51" s="229"/>
      <c r="HL51" s="229"/>
      <c r="HM51" s="229"/>
      <c r="HN51" s="229"/>
      <c r="HO51" s="229"/>
      <c r="HP51" s="229"/>
      <c r="HQ51" s="229"/>
      <c r="HR51" s="229"/>
      <c r="HS51" s="229"/>
      <c r="HT51" s="229"/>
      <c r="HU51" s="229"/>
      <c r="HV51" s="229"/>
      <c r="HW51" s="229"/>
      <c r="HX51" s="229"/>
      <c r="HY51" s="229"/>
      <c r="HZ51" s="229"/>
      <c r="IA51" s="229"/>
      <c r="IB51" s="229"/>
      <c r="IC51" s="229"/>
      <c r="ID51" s="229"/>
      <c r="IE51" s="229"/>
      <c r="IF51" s="229"/>
      <c r="IG51" s="229"/>
      <c r="IH51" s="229"/>
      <c r="II51" s="229"/>
      <c r="IJ51" s="229"/>
      <c r="IK51" s="229"/>
      <c r="IL51" s="229"/>
      <c r="IM51" s="229"/>
      <c r="IN51" s="229"/>
      <c r="IO51" s="229"/>
      <c r="IP51" s="229"/>
      <c r="IQ51" s="229"/>
      <c r="IR51" s="229"/>
      <c r="IS51" s="229"/>
      <c r="IT51" s="229"/>
      <c r="IU51" s="229"/>
      <c r="IV51" s="229"/>
    </row>
    <row r="52" spans="1:256" s="225" customFormat="1" x14ac:dyDescent="0.35">
      <c r="A52" s="7"/>
      <c r="B52" s="132" t="s">
        <v>10</v>
      </c>
      <c r="C52" s="6">
        <v>1</v>
      </c>
      <c r="D52" s="732"/>
      <c r="E52" s="732"/>
      <c r="F52" s="732"/>
      <c r="G52" s="108"/>
      <c r="H52" s="166"/>
      <c r="I52" s="739"/>
      <c r="J52" s="168"/>
      <c r="K52" s="604"/>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229"/>
      <c r="DU52" s="229"/>
      <c r="DV52" s="229"/>
      <c r="DW52" s="229"/>
      <c r="DX52" s="229"/>
      <c r="DY52" s="229"/>
      <c r="DZ52" s="229"/>
      <c r="EA52" s="229"/>
      <c r="EB52" s="229"/>
      <c r="EC52" s="229"/>
      <c r="ED52" s="229"/>
      <c r="EE52" s="229"/>
      <c r="EF52" s="229"/>
      <c r="EG52" s="229"/>
      <c r="EH52" s="229"/>
      <c r="EI52" s="229"/>
      <c r="EJ52" s="229"/>
      <c r="EK52" s="229"/>
      <c r="EL52" s="229"/>
      <c r="EM52" s="229"/>
      <c r="EN52" s="229"/>
      <c r="EO52" s="229"/>
      <c r="EP52" s="229"/>
      <c r="EQ52" s="229"/>
      <c r="ER52" s="229"/>
      <c r="ES52" s="229"/>
      <c r="ET52" s="229"/>
      <c r="EU52" s="229"/>
      <c r="EV52" s="229"/>
      <c r="EW52" s="229"/>
      <c r="EX52" s="229"/>
      <c r="EY52" s="229"/>
      <c r="EZ52" s="229"/>
      <c r="FA52" s="229"/>
      <c r="FB52" s="229"/>
      <c r="FC52" s="229"/>
      <c r="FD52" s="229"/>
      <c r="FE52" s="229"/>
      <c r="FF52" s="229"/>
      <c r="FG52" s="229"/>
      <c r="FH52" s="229"/>
      <c r="FI52" s="229"/>
      <c r="FJ52" s="229"/>
      <c r="FK52" s="229"/>
      <c r="FL52" s="229"/>
      <c r="FM52" s="229"/>
      <c r="FN52" s="229"/>
      <c r="FO52" s="229"/>
      <c r="FP52" s="229"/>
      <c r="FQ52" s="229"/>
      <c r="FR52" s="229"/>
      <c r="FS52" s="229"/>
      <c r="FT52" s="229"/>
      <c r="FU52" s="229"/>
      <c r="FV52" s="229"/>
      <c r="FW52" s="229"/>
      <c r="FX52" s="229"/>
      <c r="FY52" s="229"/>
      <c r="FZ52" s="229"/>
      <c r="GA52" s="229"/>
      <c r="GB52" s="229"/>
      <c r="GC52" s="229"/>
      <c r="GD52" s="229"/>
      <c r="GE52" s="229"/>
      <c r="GF52" s="229"/>
      <c r="GG52" s="229"/>
      <c r="GH52" s="229"/>
      <c r="GI52" s="229"/>
      <c r="GJ52" s="229"/>
      <c r="GK52" s="229"/>
      <c r="GL52" s="229"/>
      <c r="GM52" s="229"/>
      <c r="GN52" s="229"/>
      <c r="GO52" s="229"/>
      <c r="GP52" s="229"/>
      <c r="GQ52" s="229"/>
      <c r="GR52" s="229"/>
      <c r="GS52" s="229"/>
      <c r="GT52" s="229"/>
      <c r="GU52" s="229"/>
      <c r="GV52" s="229"/>
      <c r="GW52" s="229"/>
      <c r="GX52" s="229"/>
      <c r="GY52" s="229"/>
      <c r="GZ52" s="229"/>
      <c r="HA52" s="229"/>
      <c r="HB52" s="229"/>
      <c r="HC52" s="229"/>
      <c r="HD52" s="229"/>
      <c r="HE52" s="229"/>
      <c r="HF52" s="229"/>
      <c r="HG52" s="229"/>
      <c r="HH52" s="229"/>
      <c r="HI52" s="229"/>
      <c r="HJ52" s="229"/>
      <c r="HK52" s="229"/>
      <c r="HL52" s="229"/>
      <c r="HM52" s="229"/>
      <c r="HN52" s="229"/>
      <c r="HO52" s="229"/>
      <c r="HP52" s="229"/>
      <c r="HQ52" s="229"/>
      <c r="HR52" s="229"/>
      <c r="HS52" s="229"/>
      <c r="HT52" s="229"/>
      <c r="HU52" s="229"/>
      <c r="HV52" s="229"/>
      <c r="HW52" s="229"/>
      <c r="HX52" s="229"/>
      <c r="HY52" s="229"/>
      <c r="HZ52" s="229"/>
      <c r="IA52" s="229"/>
      <c r="IB52" s="229"/>
      <c r="IC52" s="229"/>
      <c r="ID52" s="229"/>
      <c r="IE52" s="229"/>
      <c r="IF52" s="229"/>
      <c r="IG52" s="229"/>
      <c r="IH52" s="229"/>
      <c r="II52" s="229"/>
      <c r="IJ52" s="229"/>
      <c r="IK52" s="229"/>
      <c r="IL52" s="229"/>
      <c r="IM52" s="229"/>
      <c r="IN52" s="229"/>
      <c r="IO52" s="229"/>
      <c r="IP52" s="229"/>
      <c r="IQ52" s="229"/>
      <c r="IR52" s="229"/>
      <c r="IS52" s="229"/>
      <c r="IT52" s="229"/>
      <c r="IU52" s="229"/>
      <c r="IV52" s="229"/>
    </row>
    <row r="53" spans="1:256" s="225" customFormat="1" x14ac:dyDescent="0.35">
      <c r="A53" s="7"/>
      <c r="B53" s="132" t="s">
        <v>11</v>
      </c>
      <c r="C53" s="6">
        <v>2</v>
      </c>
      <c r="D53" s="732"/>
      <c r="E53" s="732"/>
      <c r="F53" s="732"/>
      <c r="G53" s="108"/>
      <c r="H53" s="166"/>
      <c r="I53" s="739"/>
      <c r="J53" s="168"/>
      <c r="K53" s="604"/>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c r="EO53" s="229"/>
      <c r="EP53" s="229"/>
      <c r="EQ53" s="229"/>
      <c r="ER53" s="229"/>
      <c r="ES53" s="229"/>
      <c r="ET53" s="229"/>
      <c r="EU53" s="229"/>
      <c r="EV53" s="229"/>
      <c r="EW53" s="229"/>
      <c r="EX53" s="229"/>
      <c r="EY53" s="229"/>
      <c r="EZ53" s="229"/>
      <c r="FA53" s="229"/>
      <c r="FB53" s="229"/>
      <c r="FC53" s="229"/>
      <c r="FD53" s="229"/>
      <c r="FE53" s="229"/>
      <c r="FF53" s="229"/>
      <c r="FG53" s="229"/>
      <c r="FH53" s="229"/>
      <c r="FI53" s="229"/>
      <c r="FJ53" s="229"/>
      <c r="FK53" s="229"/>
      <c r="FL53" s="229"/>
      <c r="FM53" s="229"/>
      <c r="FN53" s="229"/>
      <c r="FO53" s="229"/>
      <c r="FP53" s="229"/>
      <c r="FQ53" s="229"/>
      <c r="FR53" s="229"/>
      <c r="FS53" s="229"/>
      <c r="FT53" s="229"/>
      <c r="FU53" s="229"/>
      <c r="FV53" s="229"/>
      <c r="FW53" s="229"/>
      <c r="FX53" s="229"/>
      <c r="FY53" s="229"/>
      <c r="FZ53" s="229"/>
      <c r="GA53" s="229"/>
      <c r="GB53" s="229"/>
      <c r="GC53" s="229"/>
      <c r="GD53" s="229"/>
      <c r="GE53" s="229"/>
      <c r="GF53" s="229"/>
      <c r="GG53" s="229"/>
      <c r="GH53" s="229"/>
      <c r="GI53" s="229"/>
      <c r="GJ53" s="229"/>
      <c r="GK53" s="229"/>
      <c r="GL53" s="229"/>
      <c r="GM53" s="229"/>
      <c r="GN53" s="229"/>
      <c r="GO53" s="229"/>
      <c r="GP53" s="229"/>
      <c r="GQ53" s="229"/>
      <c r="GR53" s="229"/>
      <c r="GS53" s="229"/>
      <c r="GT53" s="229"/>
      <c r="GU53" s="229"/>
      <c r="GV53" s="229"/>
      <c r="GW53" s="229"/>
      <c r="GX53" s="229"/>
      <c r="GY53" s="229"/>
      <c r="GZ53" s="229"/>
      <c r="HA53" s="229"/>
      <c r="HB53" s="229"/>
      <c r="HC53" s="229"/>
      <c r="HD53" s="229"/>
      <c r="HE53" s="229"/>
      <c r="HF53" s="229"/>
      <c r="HG53" s="229"/>
      <c r="HH53" s="229"/>
      <c r="HI53" s="229"/>
      <c r="HJ53" s="229"/>
      <c r="HK53" s="229"/>
      <c r="HL53" s="229"/>
      <c r="HM53" s="229"/>
      <c r="HN53" s="229"/>
      <c r="HO53" s="229"/>
      <c r="HP53" s="229"/>
      <c r="HQ53" s="229"/>
      <c r="HR53" s="229"/>
      <c r="HS53" s="229"/>
      <c r="HT53" s="229"/>
      <c r="HU53" s="229"/>
      <c r="HV53" s="229"/>
      <c r="HW53" s="229"/>
      <c r="HX53" s="229"/>
      <c r="HY53" s="229"/>
      <c r="HZ53" s="229"/>
      <c r="IA53" s="229"/>
      <c r="IB53" s="229"/>
      <c r="IC53" s="229"/>
      <c r="ID53" s="229"/>
      <c r="IE53" s="229"/>
      <c r="IF53" s="229"/>
      <c r="IG53" s="229"/>
      <c r="IH53" s="229"/>
      <c r="II53" s="229"/>
      <c r="IJ53" s="229"/>
      <c r="IK53" s="229"/>
      <c r="IL53" s="229"/>
      <c r="IM53" s="229"/>
      <c r="IN53" s="229"/>
      <c r="IO53" s="229"/>
      <c r="IP53" s="229"/>
      <c r="IQ53" s="229"/>
      <c r="IR53" s="229"/>
      <c r="IS53" s="229"/>
      <c r="IT53" s="229"/>
      <c r="IU53" s="229"/>
      <c r="IV53" s="229"/>
    </row>
    <row r="54" spans="1:256" s="225" customFormat="1" ht="25.5" customHeight="1" x14ac:dyDescent="0.35">
      <c r="A54" s="460">
        <f>A29-0.01</f>
        <v>-3.0799999999999983</v>
      </c>
      <c r="B54" s="439" t="s">
        <v>269</v>
      </c>
      <c r="C54" s="385" t="s">
        <v>270</v>
      </c>
      <c r="D54" s="363"/>
      <c r="E54" s="363"/>
      <c r="F54" s="363"/>
      <c r="G54" s="386"/>
      <c r="H54" s="305" t="s">
        <v>271</v>
      </c>
      <c r="I54" s="306"/>
      <c r="J54" s="307"/>
      <c r="K54" s="604"/>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229"/>
      <c r="GV54" s="229"/>
      <c r="GW54" s="229"/>
      <c r="GX54" s="229"/>
      <c r="GY54" s="229"/>
      <c r="GZ54" s="229"/>
      <c r="HA54" s="229"/>
      <c r="HB54" s="229"/>
      <c r="HC54" s="229"/>
      <c r="HD54" s="229"/>
      <c r="HE54" s="229"/>
      <c r="HF54" s="229"/>
      <c r="HG54" s="229"/>
      <c r="HH54" s="229"/>
      <c r="HI54" s="229"/>
      <c r="HJ54" s="229"/>
      <c r="HK54" s="229"/>
      <c r="HL54" s="229"/>
      <c r="HM54" s="229"/>
      <c r="HN54" s="229"/>
      <c r="HO54" s="229"/>
      <c r="HP54" s="229"/>
      <c r="HQ54" s="229"/>
      <c r="HR54" s="229"/>
      <c r="HS54" s="229"/>
      <c r="HT54" s="229"/>
      <c r="HU54" s="229"/>
      <c r="HV54" s="229"/>
      <c r="HW54" s="229"/>
      <c r="HX54" s="229"/>
      <c r="HY54" s="229"/>
      <c r="HZ54" s="229"/>
      <c r="IA54" s="229"/>
      <c r="IB54" s="229"/>
      <c r="IC54" s="229"/>
      <c r="ID54" s="229"/>
      <c r="IE54" s="229"/>
      <c r="IF54" s="229"/>
      <c r="IG54" s="229"/>
      <c r="IH54" s="229"/>
      <c r="II54" s="229"/>
      <c r="IJ54" s="229"/>
      <c r="IK54" s="229"/>
      <c r="IL54" s="229"/>
      <c r="IM54" s="229"/>
      <c r="IN54" s="229"/>
      <c r="IO54" s="229"/>
      <c r="IP54" s="229"/>
      <c r="IQ54" s="229"/>
      <c r="IR54" s="229"/>
      <c r="IS54" s="229"/>
      <c r="IT54" s="229"/>
      <c r="IU54" s="229"/>
      <c r="IV54" s="229"/>
    </row>
    <row r="55" spans="1:256" s="225" customFormat="1" ht="23.25" customHeight="1" x14ac:dyDescent="0.35">
      <c r="A55" s="461"/>
      <c r="B55" s="533"/>
      <c r="C55" s="592" t="str">
        <f>+CONCATENATE("(IF ONLY ONE ACTIVITY IS YES IN ",-A29," FROM a TO e»",-A59,").")</f>
        <v>(IF ONLY ONE ACTIVITY IS YES IN 3.07 FROM a TO e»3.1).</v>
      </c>
      <c r="D55" s="736"/>
      <c r="E55" s="736"/>
      <c r="F55" s="736"/>
      <c r="G55" s="593"/>
      <c r="H55" s="311"/>
      <c r="I55" s="731"/>
      <c r="J55" s="313"/>
      <c r="K55" s="604"/>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c r="IJ55" s="229"/>
      <c r="IK55" s="229"/>
      <c r="IL55" s="229"/>
      <c r="IM55" s="229"/>
      <c r="IN55" s="229"/>
      <c r="IO55" s="229"/>
      <c r="IP55" s="229"/>
      <c r="IQ55" s="229"/>
      <c r="IR55" s="229"/>
      <c r="IS55" s="229"/>
      <c r="IT55" s="229"/>
      <c r="IU55" s="229"/>
      <c r="IV55" s="229"/>
    </row>
    <row r="56" spans="1:256" s="225" customFormat="1" ht="24.75" customHeight="1" x14ac:dyDescent="0.35">
      <c r="A56" s="462"/>
      <c r="B56" s="440"/>
      <c r="C56" s="387"/>
      <c r="D56" s="388"/>
      <c r="E56" s="388"/>
      <c r="F56" s="388"/>
      <c r="G56" s="389"/>
      <c r="H56" s="314"/>
      <c r="I56" s="315"/>
      <c r="J56" s="316"/>
      <c r="K56" s="604"/>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c r="IM56" s="229"/>
      <c r="IN56" s="229"/>
      <c r="IO56" s="229"/>
      <c r="IP56" s="229"/>
      <c r="IQ56" s="229"/>
      <c r="IR56" s="229"/>
      <c r="IS56" s="229"/>
      <c r="IT56" s="229"/>
      <c r="IU56" s="229"/>
      <c r="IV56" s="229"/>
    </row>
    <row r="57" spans="1:256" s="225" customFormat="1" ht="46" customHeight="1" x14ac:dyDescent="0.35">
      <c r="A57" s="460">
        <f>A54-0.01</f>
        <v>-3.0899999999999981</v>
      </c>
      <c r="B57" s="529" t="s">
        <v>272</v>
      </c>
      <c r="C57" s="385" t="s">
        <v>273</v>
      </c>
      <c r="D57" s="363"/>
      <c r="E57" s="363"/>
      <c r="F57" s="363"/>
      <c r="G57" s="386"/>
      <c r="H57" s="305" t="s">
        <v>5</v>
      </c>
      <c r="I57" s="306"/>
      <c r="J57" s="307" t="s">
        <v>6</v>
      </c>
      <c r="K57" s="604"/>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c r="IQ57" s="229"/>
      <c r="IR57" s="229"/>
      <c r="IS57" s="229"/>
      <c r="IT57" s="229"/>
      <c r="IU57" s="229"/>
      <c r="IV57" s="229"/>
    </row>
    <row r="58" spans="1:256" s="225" customFormat="1" ht="11" customHeight="1" x14ac:dyDescent="0.35">
      <c r="A58" s="462"/>
      <c r="B58" s="561"/>
      <c r="C58" s="592"/>
      <c r="D58" s="736"/>
      <c r="E58" s="736"/>
      <c r="F58" s="736"/>
      <c r="G58" s="593"/>
      <c r="H58" s="314"/>
      <c r="I58" s="315"/>
      <c r="J58" s="316"/>
      <c r="K58" s="604"/>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29"/>
      <c r="GZ58" s="229"/>
      <c r="HA58" s="229"/>
      <c r="HB58" s="229"/>
      <c r="HC58" s="229"/>
      <c r="HD58" s="229"/>
      <c r="HE58" s="229"/>
      <c r="HF58" s="229"/>
      <c r="HG58" s="229"/>
      <c r="HH58" s="229"/>
      <c r="HI58" s="229"/>
      <c r="HJ58" s="229"/>
      <c r="HK58" s="229"/>
      <c r="HL58" s="229"/>
      <c r="HM58" s="229"/>
      <c r="HN58" s="229"/>
      <c r="HO58" s="229"/>
      <c r="HP58" s="229"/>
      <c r="HQ58" s="229"/>
      <c r="HR58" s="229"/>
      <c r="HS58" s="229"/>
      <c r="HT58" s="229"/>
      <c r="HU58" s="229"/>
      <c r="HV58" s="229"/>
      <c r="HW58" s="229"/>
      <c r="HX58" s="229"/>
      <c r="HY58" s="229"/>
      <c r="HZ58" s="229"/>
      <c r="IA58" s="229"/>
      <c r="IB58" s="229"/>
      <c r="IC58" s="229"/>
      <c r="ID58" s="229"/>
      <c r="IE58" s="229"/>
      <c r="IF58" s="229"/>
      <c r="IG58" s="229"/>
      <c r="IH58" s="229"/>
      <c r="II58" s="229"/>
      <c r="IJ58" s="229"/>
      <c r="IK58" s="229"/>
      <c r="IL58" s="229"/>
      <c r="IM58" s="229"/>
      <c r="IN58" s="229"/>
      <c r="IO58" s="229"/>
      <c r="IP58" s="229"/>
      <c r="IQ58" s="229"/>
      <c r="IR58" s="229"/>
      <c r="IS58" s="229"/>
      <c r="IT58" s="229"/>
      <c r="IU58" s="229"/>
      <c r="IV58" s="229"/>
    </row>
    <row r="59" spans="1:256" s="225" customFormat="1" ht="26.25" customHeight="1" x14ac:dyDescent="0.35">
      <c r="A59" s="155">
        <f>A57-0.01</f>
        <v>-3.0999999999999979</v>
      </c>
      <c r="B59" s="529" t="s">
        <v>274</v>
      </c>
      <c r="C59" s="385" t="s">
        <v>81</v>
      </c>
      <c r="D59" s="363"/>
      <c r="E59" s="363"/>
      <c r="F59" s="363"/>
      <c r="G59" s="386"/>
      <c r="H59" s="243" t="s">
        <v>82</v>
      </c>
      <c r="I59" s="244"/>
      <c r="J59" s="160"/>
      <c r="K59" s="604"/>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29"/>
      <c r="GZ59" s="229"/>
      <c r="HA59" s="229"/>
      <c r="HB59" s="229"/>
      <c r="HC59" s="229"/>
      <c r="HD59" s="229"/>
      <c r="HE59" s="229"/>
      <c r="HF59" s="229"/>
      <c r="HG59" s="229"/>
      <c r="HH59" s="229"/>
      <c r="HI59" s="229"/>
      <c r="HJ59" s="229"/>
      <c r="HK59" s="229"/>
      <c r="HL59" s="229"/>
      <c r="HM59" s="229"/>
      <c r="HN59" s="229"/>
      <c r="HO59" s="229"/>
      <c r="HP59" s="229"/>
      <c r="HQ59" s="229"/>
      <c r="HR59" s="229"/>
      <c r="HS59" s="229"/>
      <c r="HT59" s="229"/>
      <c r="HU59" s="229"/>
      <c r="HV59" s="229"/>
      <c r="HW59" s="229"/>
      <c r="HX59" s="229"/>
      <c r="HY59" s="229"/>
      <c r="HZ59" s="229"/>
      <c r="IA59" s="229"/>
      <c r="IB59" s="229"/>
      <c r="IC59" s="229"/>
      <c r="ID59" s="229"/>
      <c r="IE59" s="229"/>
      <c r="IF59" s="229"/>
      <c r="IG59" s="229"/>
      <c r="IH59" s="229"/>
      <c r="II59" s="229"/>
      <c r="IJ59" s="229"/>
      <c r="IK59" s="229"/>
      <c r="IL59" s="229"/>
      <c r="IM59" s="229"/>
      <c r="IN59" s="229"/>
      <c r="IO59" s="229"/>
      <c r="IP59" s="229"/>
      <c r="IQ59" s="229"/>
      <c r="IR59" s="229"/>
      <c r="IS59" s="229"/>
      <c r="IT59" s="229"/>
      <c r="IU59" s="229"/>
      <c r="IV59" s="229"/>
    </row>
    <row r="60" spans="1:256" s="225" customFormat="1" ht="11.5" customHeight="1" x14ac:dyDescent="0.35">
      <c r="A60" s="7"/>
      <c r="B60" s="561"/>
      <c r="C60" s="562"/>
      <c r="D60" s="563"/>
      <c r="E60" s="563"/>
      <c r="F60" s="563"/>
      <c r="G60" s="564"/>
      <c r="H60" s="245"/>
      <c r="I60" s="740"/>
      <c r="J60" s="741"/>
      <c r="K60" s="604"/>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c r="IK60" s="229"/>
      <c r="IL60" s="229"/>
      <c r="IM60" s="229"/>
      <c r="IN60" s="229"/>
      <c r="IO60" s="229"/>
      <c r="IP60" s="229"/>
      <c r="IQ60" s="229"/>
      <c r="IR60" s="229"/>
      <c r="IS60" s="229"/>
      <c r="IT60" s="229"/>
      <c r="IU60" s="229"/>
      <c r="IV60" s="229"/>
    </row>
    <row r="61" spans="1:256" s="225" customFormat="1" x14ac:dyDescent="0.35">
      <c r="A61" s="7"/>
      <c r="B61" s="36" t="s">
        <v>275</v>
      </c>
      <c r="C61" s="6">
        <v>1</v>
      </c>
      <c r="D61" s="732"/>
      <c r="E61" s="732"/>
      <c r="F61" s="732"/>
      <c r="G61" s="108"/>
      <c r="H61" s="245"/>
      <c r="I61" s="740"/>
      <c r="J61" s="741"/>
      <c r="K61" s="604"/>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c r="IK61" s="229"/>
      <c r="IL61" s="229"/>
      <c r="IM61" s="229"/>
      <c r="IN61" s="229"/>
      <c r="IO61" s="229"/>
      <c r="IP61" s="229"/>
      <c r="IQ61" s="229"/>
      <c r="IR61" s="229"/>
      <c r="IS61" s="229"/>
      <c r="IT61" s="229"/>
      <c r="IU61" s="229"/>
      <c r="IV61" s="229"/>
    </row>
    <row r="62" spans="1:256" s="225" customFormat="1" x14ac:dyDescent="0.35">
      <c r="A62" s="7"/>
      <c r="B62" s="36" t="s">
        <v>276</v>
      </c>
      <c r="C62" s="6">
        <f t="shared" ref="C62:C75" si="0">+C61+1</f>
        <v>2</v>
      </c>
      <c r="D62" s="732"/>
      <c r="E62" s="732"/>
      <c r="F62" s="732"/>
      <c r="G62" s="108"/>
      <c r="H62" s="245"/>
      <c r="I62" s="740"/>
      <c r="J62" s="741"/>
      <c r="K62" s="604"/>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c r="IK62" s="229"/>
      <c r="IL62" s="229"/>
      <c r="IM62" s="229"/>
      <c r="IN62" s="229"/>
      <c r="IO62" s="229"/>
      <c r="IP62" s="229"/>
      <c r="IQ62" s="229"/>
      <c r="IR62" s="229"/>
      <c r="IS62" s="229"/>
      <c r="IT62" s="229"/>
      <c r="IU62" s="229"/>
      <c r="IV62" s="229"/>
    </row>
    <row r="63" spans="1:256" s="225" customFormat="1" x14ac:dyDescent="0.35">
      <c r="A63" s="7"/>
      <c r="B63" s="36" t="s">
        <v>277</v>
      </c>
      <c r="C63" s="6">
        <f t="shared" si="0"/>
        <v>3</v>
      </c>
      <c r="D63" s="732"/>
      <c r="E63" s="732"/>
      <c r="F63" s="732"/>
      <c r="G63" s="108"/>
      <c r="H63" s="245"/>
      <c r="I63" s="740"/>
      <c r="J63" s="741"/>
      <c r="K63" s="604"/>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29"/>
      <c r="FD63" s="229"/>
      <c r="FE63" s="229"/>
      <c r="FF63" s="229"/>
      <c r="FG63" s="229"/>
      <c r="FH63" s="229"/>
      <c r="FI63" s="229"/>
      <c r="FJ63" s="229"/>
      <c r="FK63" s="229"/>
      <c r="FL63" s="229"/>
      <c r="FM63" s="229"/>
      <c r="FN63" s="229"/>
      <c r="FO63" s="229"/>
      <c r="FP63" s="229"/>
      <c r="FQ63" s="229"/>
      <c r="FR63" s="229"/>
      <c r="FS63" s="229"/>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29"/>
      <c r="GZ63" s="229"/>
      <c r="HA63" s="229"/>
      <c r="HB63" s="229"/>
      <c r="HC63" s="229"/>
      <c r="HD63" s="229"/>
      <c r="HE63" s="229"/>
      <c r="HF63" s="229"/>
      <c r="HG63" s="229"/>
      <c r="HH63" s="229"/>
      <c r="HI63" s="229"/>
      <c r="HJ63" s="229"/>
      <c r="HK63" s="229"/>
      <c r="HL63" s="229"/>
      <c r="HM63" s="229"/>
      <c r="HN63" s="229"/>
      <c r="HO63" s="229"/>
      <c r="HP63" s="229"/>
      <c r="HQ63" s="229"/>
      <c r="HR63" s="229"/>
      <c r="HS63" s="229"/>
      <c r="HT63" s="229"/>
      <c r="HU63" s="229"/>
      <c r="HV63" s="229"/>
      <c r="HW63" s="229"/>
      <c r="HX63" s="229"/>
      <c r="HY63" s="229"/>
      <c r="HZ63" s="229"/>
      <c r="IA63" s="229"/>
      <c r="IB63" s="229"/>
      <c r="IC63" s="229"/>
      <c r="ID63" s="229"/>
      <c r="IE63" s="229"/>
      <c r="IF63" s="229"/>
      <c r="IG63" s="229"/>
      <c r="IH63" s="229"/>
      <c r="II63" s="229"/>
      <c r="IJ63" s="229"/>
      <c r="IK63" s="229"/>
      <c r="IL63" s="229"/>
      <c r="IM63" s="229"/>
      <c r="IN63" s="229"/>
      <c r="IO63" s="229"/>
      <c r="IP63" s="229"/>
      <c r="IQ63" s="229"/>
      <c r="IR63" s="229"/>
      <c r="IS63" s="229"/>
      <c r="IT63" s="229"/>
      <c r="IU63" s="229"/>
      <c r="IV63" s="229"/>
    </row>
    <row r="64" spans="1:256" s="225" customFormat="1" x14ac:dyDescent="0.35">
      <c r="A64" s="7"/>
      <c r="B64" s="36" t="s">
        <v>278</v>
      </c>
      <c r="C64" s="6">
        <f t="shared" si="0"/>
        <v>4</v>
      </c>
      <c r="D64" s="732"/>
      <c r="E64" s="732"/>
      <c r="F64" s="732"/>
      <c r="G64" s="108"/>
      <c r="H64" s="245"/>
      <c r="I64" s="740"/>
      <c r="J64" s="741"/>
      <c r="K64" s="604"/>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c r="FJ64" s="229"/>
      <c r="FK64" s="229"/>
      <c r="FL64" s="229"/>
      <c r="FM64" s="229"/>
      <c r="FN64" s="229"/>
      <c r="FO64" s="229"/>
      <c r="FP64" s="229"/>
      <c r="FQ64" s="229"/>
      <c r="FR64" s="229"/>
      <c r="FS64" s="229"/>
      <c r="FT64" s="229"/>
      <c r="FU64" s="229"/>
      <c r="FV64" s="229"/>
      <c r="FW64" s="229"/>
      <c r="FX64" s="229"/>
      <c r="FY64" s="229"/>
      <c r="FZ64" s="229"/>
      <c r="GA64" s="229"/>
      <c r="GB64" s="229"/>
      <c r="GC64" s="229"/>
      <c r="GD64" s="229"/>
      <c r="GE64" s="229"/>
      <c r="GF64" s="229"/>
      <c r="GG64" s="229"/>
      <c r="GH64" s="229"/>
      <c r="GI64" s="229"/>
      <c r="GJ64" s="229"/>
      <c r="GK64" s="229"/>
      <c r="GL64" s="229"/>
      <c r="GM64" s="229"/>
      <c r="GN64" s="229"/>
      <c r="GO64" s="229"/>
      <c r="GP64" s="229"/>
      <c r="GQ64" s="229"/>
      <c r="GR64" s="229"/>
      <c r="GS64" s="229"/>
      <c r="GT64" s="229"/>
      <c r="GU64" s="229"/>
      <c r="GV64" s="229"/>
      <c r="GW64" s="229"/>
      <c r="GX64" s="229"/>
      <c r="GY64" s="229"/>
      <c r="GZ64" s="229"/>
      <c r="HA64" s="229"/>
      <c r="HB64" s="229"/>
      <c r="HC64" s="229"/>
      <c r="HD64" s="229"/>
      <c r="HE64" s="229"/>
      <c r="HF64" s="229"/>
      <c r="HG64" s="229"/>
      <c r="HH64" s="229"/>
      <c r="HI64" s="229"/>
      <c r="HJ64" s="229"/>
      <c r="HK64" s="229"/>
      <c r="HL64" s="229"/>
      <c r="HM64" s="229"/>
      <c r="HN64" s="229"/>
      <c r="HO64" s="229"/>
      <c r="HP64" s="229"/>
      <c r="HQ64" s="229"/>
      <c r="HR64" s="229"/>
      <c r="HS64" s="229"/>
      <c r="HT64" s="229"/>
      <c r="HU64" s="229"/>
      <c r="HV64" s="229"/>
      <c r="HW64" s="229"/>
      <c r="HX64" s="229"/>
      <c r="HY64" s="229"/>
      <c r="HZ64" s="229"/>
      <c r="IA64" s="229"/>
      <c r="IB64" s="229"/>
      <c r="IC64" s="229"/>
      <c r="ID64" s="229"/>
      <c r="IE64" s="229"/>
      <c r="IF64" s="229"/>
      <c r="IG64" s="229"/>
      <c r="IH64" s="229"/>
      <c r="II64" s="229"/>
      <c r="IJ64" s="229"/>
      <c r="IK64" s="229"/>
      <c r="IL64" s="229"/>
      <c r="IM64" s="229"/>
      <c r="IN64" s="229"/>
      <c r="IO64" s="229"/>
      <c r="IP64" s="229"/>
      <c r="IQ64" s="229"/>
      <c r="IR64" s="229"/>
      <c r="IS64" s="229"/>
      <c r="IT64" s="229"/>
      <c r="IU64" s="229"/>
      <c r="IV64" s="229"/>
    </row>
    <row r="65" spans="1:256" s="225" customFormat="1" x14ac:dyDescent="0.35">
      <c r="A65" s="7"/>
      <c r="B65" s="36" t="s">
        <v>83</v>
      </c>
      <c r="C65" s="6">
        <f t="shared" si="0"/>
        <v>5</v>
      </c>
      <c r="D65" s="732"/>
      <c r="E65" s="732"/>
      <c r="F65" s="732"/>
      <c r="G65" s="108"/>
      <c r="H65" s="245"/>
      <c r="I65" s="740"/>
      <c r="J65" s="741"/>
      <c r="K65" s="604"/>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c r="IG65" s="229"/>
      <c r="IH65" s="229"/>
      <c r="II65" s="229"/>
      <c r="IJ65" s="229"/>
      <c r="IK65" s="229"/>
      <c r="IL65" s="229"/>
      <c r="IM65" s="229"/>
      <c r="IN65" s="229"/>
      <c r="IO65" s="229"/>
      <c r="IP65" s="229"/>
      <c r="IQ65" s="229"/>
      <c r="IR65" s="229"/>
      <c r="IS65" s="229"/>
      <c r="IT65" s="229"/>
      <c r="IU65" s="229"/>
      <c r="IV65" s="229"/>
    </row>
    <row r="66" spans="1:256" s="225" customFormat="1" x14ac:dyDescent="0.35">
      <c r="A66" s="7"/>
      <c r="B66" s="36" t="s">
        <v>84</v>
      </c>
      <c r="C66" s="6">
        <f t="shared" si="0"/>
        <v>6</v>
      </c>
      <c r="D66" s="732"/>
      <c r="E66" s="732"/>
      <c r="F66" s="732"/>
      <c r="G66" s="108"/>
      <c r="H66" s="245"/>
      <c r="I66" s="740"/>
      <c r="J66" s="741"/>
      <c r="K66" s="604"/>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c r="GF66" s="229"/>
      <c r="GG66" s="229"/>
      <c r="GH66" s="229"/>
      <c r="GI66" s="229"/>
      <c r="GJ66" s="229"/>
      <c r="GK66" s="229"/>
      <c r="GL66" s="229"/>
      <c r="GM66" s="229"/>
      <c r="GN66" s="229"/>
      <c r="GO66" s="229"/>
      <c r="GP66" s="229"/>
      <c r="GQ66" s="229"/>
      <c r="GR66" s="229"/>
      <c r="GS66" s="229"/>
      <c r="GT66" s="229"/>
      <c r="GU66" s="229"/>
      <c r="GV66" s="229"/>
      <c r="GW66" s="229"/>
      <c r="GX66" s="229"/>
      <c r="GY66" s="229"/>
      <c r="GZ66" s="229"/>
      <c r="HA66" s="229"/>
      <c r="HB66" s="229"/>
      <c r="HC66" s="229"/>
      <c r="HD66" s="229"/>
      <c r="HE66" s="229"/>
      <c r="HF66" s="229"/>
      <c r="HG66" s="229"/>
      <c r="HH66" s="229"/>
      <c r="HI66" s="229"/>
      <c r="HJ66" s="229"/>
      <c r="HK66" s="229"/>
      <c r="HL66" s="229"/>
      <c r="HM66" s="229"/>
      <c r="HN66" s="229"/>
      <c r="HO66" s="229"/>
      <c r="HP66" s="229"/>
      <c r="HQ66" s="229"/>
      <c r="HR66" s="229"/>
      <c r="HS66" s="229"/>
      <c r="HT66" s="229"/>
      <c r="HU66" s="229"/>
      <c r="HV66" s="229"/>
      <c r="HW66" s="229"/>
      <c r="HX66" s="229"/>
      <c r="HY66" s="229"/>
      <c r="HZ66" s="229"/>
      <c r="IA66" s="229"/>
      <c r="IB66" s="229"/>
      <c r="IC66" s="229"/>
      <c r="ID66" s="229"/>
      <c r="IE66" s="229"/>
      <c r="IF66" s="229"/>
      <c r="IG66" s="229"/>
      <c r="IH66" s="229"/>
      <c r="II66" s="229"/>
      <c r="IJ66" s="229"/>
      <c r="IK66" s="229"/>
      <c r="IL66" s="229"/>
      <c r="IM66" s="229"/>
      <c r="IN66" s="229"/>
      <c r="IO66" s="229"/>
      <c r="IP66" s="229"/>
      <c r="IQ66" s="229"/>
      <c r="IR66" s="229"/>
      <c r="IS66" s="229"/>
      <c r="IT66" s="229"/>
      <c r="IU66" s="229"/>
      <c r="IV66" s="229"/>
    </row>
    <row r="67" spans="1:256" s="225" customFormat="1" x14ac:dyDescent="0.35">
      <c r="A67" s="7"/>
      <c r="B67" s="36" t="s">
        <v>85</v>
      </c>
      <c r="C67" s="6">
        <f t="shared" si="0"/>
        <v>7</v>
      </c>
      <c r="D67" s="732"/>
      <c r="E67" s="732"/>
      <c r="F67" s="732"/>
      <c r="G67" s="108"/>
      <c r="H67" s="245"/>
      <c r="I67" s="740"/>
      <c r="J67" s="741"/>
      <c r="K67" s="604"/>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c r="EO67" s="229"/>
      <c r="EP67" s="229"/>
      <c r="EQ67" s="229"/>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29"/>
      <c r="FT67" s="229"/>
      <c r="FU67" s="229"/>
      <c r="FV67" s="229"/>
      <c r="FW67" s="229"/>
      <c r="FX67" s="229"/>
      <c r="FY67" s="229"/>
      <c r="FZ67" s="229"/>
      <c r="GA67" s="229"/>
      <c r="GB67" s="229"/>
      <c r="GC67" s="229"/>
      <c r="GD67" s="229"/>
      <c r="GE67" s="229"/>
      <c r="GF67" s="229"/>
      <c r="GG67" s="229"/>
      <c r="GH67" s="229"/>
      <c r="GI67" s="229"/>
      <c r="GJ67" s="229"/>
      <c r="GK67" s="229"/>
      <c r="GL67" s="229"/>
      <c r="GM67" s="229"/>
      <c r="GN67" s="229"/>
      <c r="GO67" s="229"/>
      <c r="GP67" s="229"/>
      <c r="GQ67" s="229"/>
      <c r="GR67" s="229"/>
      <c r="GS67" s="229"/>
      <c r="GT67" s="229"/>
      <c r="GU67" s="229"/>
      <c r="GV67" s="229"/>
      <c r="GW67" s="229"/>
      <c r="GX67" s="229"/>
      <c r="GY67" s="229"/>
      <c r="GZ67" s="229"/>
      <c r="HA67" s="229"/>
      <c r="HB67" s="229"/>
      <c r="HC67" s="229"/>
      <c r="HD67" s="229"/>
      <c r="HE67" s="229"/>
      <c r="HF67" s="229"/>
      <c r="HG67" s="229"/>
      <c r="HH67" s="229"/>
      <c r="HI67" s="229"/>
      <c r="HJ67" s="229"/>
      <c r="HK67" s="229"/>
      <c r="HL67" s="229"/>
      <c r="HM67" s="229"/>
      <c r="HN67" s="229"/>
      <c r="HO67" s="229"/>
      <c r="HP67" s="229"/>
      <c r="HQ67" s="229"/>
      <c r="HR67" s="229"/>
      <c r="HS67" s="229"/>
      <c r="HT67" s="229"/>
      <c r="HU67" s="229"/>
      <c r="HV67" s="229"/>
      <c r="HW67" s="229"/>
      <c r="HX67" s="229"/>
      <c r="HY67" s="229"/>
      <c r="HZ67" s="229"/>
      <c r="IA67" s="229"/>
      <c r="IB67" s="229"/>
      <c r="IC67" s="229"/>
      <c r="ID67" s="229"/>
      <c r="IE67" s="229"/>
      <c r="IF67" s="229"/>
      <c r="IG67" s="229"/>
      <c r="IH67" s="229"/>
      <c r="II67" s="229"/>
      <c r="IJ67" s="229"/>
      <c r="IK67" s="229"/>
      <c r="IL67" s="229"/>
      <c r="IM67" s="229"/>
      <c r="IN67" s="229"/>
      <c r="IO67" s="229"/>
      <c r="IP67" s="229"/>
      <c r="IQ67" s="229"/>
      <c r="IR67" s="229"/>
      <c r="IS67" s="229"/>
      <c r="IT67" s="229"/>
      <c r="IU67" s="229"/>
      <c r="IV67" s="229"/>
    </row>
    <row r="68" spans="1:256" s="225" customFormat="1" x14ac:dyDescent="0.35">
      <c r="A68" s="7"/>
      <c r="B68" s="36" t="s">
        <v>86</v>
      </c>
      <c r="C68" s="6">
        <f t="shared" si="0"/>
        <v>8</v>
      </c>
      <c r="D68" s="732"/>
      <c r="E68" s="732"/>
      <c r="F68" s="732"/>
      <c r="G68" s="108"/>
      <c r="H68" s="245"/>
      <c r="I68" s="740"/>
      <c r="J68" s="741"/>
      <c r="K68" s="604"/>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c r="GE68" s="229"/>
      <c r="GF68" s="229"/>
      <c r="GG68" s="229"/>
      <c r="GH68" s="229"/>
      <c r="GI68" s="229"/>
      <c r="GJ68" s="229"/>
      <c r="GK68" s="229"/>
      <c r="GL68" s="229"/>
      <c r="GM68" s="229"/>
      <c r="GN68" s="229"/>
      <c r="GO68" s="229"/>
      <c r="GP68" s="229"/>
      <c r="GQ68" s="229"/>
      <c r="GR68" s="229"/>
      <c r="GS68" s="229"/>
      <c r="GT68" s="229"/>
      <c r="GU68" s="229"/>
      <c r="GV68" s="229"/>
      <c r="GW68" s="229"/>
      <c r="GX68" s="229"/>
      <c r="GY68" s="229"/>
      <c r="GZ68" s="229"/>
      <c r="HA68" s="229"/>
      <c r="HB68" s="229"/>
      <c r="HC68" s="229"/>
      <c r="HD68" s="229"/>
      <c r="HE68" s="229"/>
      <c r="HF68" s="229"/>
      <c r="HG68" s="229"/>
      <c r="HH68" s="229"/>
      <c r="HI68" s="229"/>
      <c r="HJ68" s="229"/>
      <c r="HK68" s="229"/>
      <c r="HL68" s="229"/>
      <c r="HM68" s="229"/>
      <c r="HN68" s="229"/>
      <c r="HO68" s="229"/>
      <c r="HP68" s="229"/>
      <c r="HQ68" s="229"/>
      <c r="HR68" s="229"/>
      <c r="HS68" s="229"/>
      <c r="HT68" s="229"/>
      <c r="HU68" s="229"/>
      <c r="HV68" s="229"/>
      <c r="HW68" s="229"/>
      <c r="HX68" s="229"/>
      <c r="HY68" s="229"/>
      <c r="HZ68" s="229"/>
      <c r="IA68" s="229"/>
      <c r="IB68" s="229"/>
      <c r="IC68" s="229"/>
      <c r="ID68" s="229"/>
      <c r="IE68" s="229"/>
      <c r="IF68" s="229"/>
      <c r="IG68" s="229"/>
      <c r="IH68" s="229"/>
      <c r="II68" s="229"/>
      <c r="IJ68" s="229"/>
      <c r="IK68" s="229"/>
      <c r="IL68" s="229"/>
      <c r="IM68" s="229"/>
      <c r="IN68" s="229"/>
      <c r="IO68" s="229"/>
      <c r="IP68" s="229"/>
      <c r="IQ68" s="229"/>
      <c r="IR68" s="229"/>
      <c r="IS68" s="229"/>
      <c r="IT68" s="229"/>
      <c r="IU68" s="229"/>
      <c r="IV68" s="229"/>
    </row>
    <row r="69" spans="1:256" s="225" customFormat="1" ht="16.5" customHeight="1" x14ac:dyDescent="0.35">
      <c r="A69" s="7"/>
      <c r="B69" s="36" t="s">
        <v>87</v>
      </c>
      <c r="C69" s="6">
        <f t="shared" si="0"/>
        <v>9</v>
      </c>
      <c r="D69" s="732"/>
      <c r="E69" s="732"/>
      <c r="F69" s="732"/>
      <c r="G69" s="108"/>
      <c r="H69" s="245"/>
      <c r="I69" s="740"/>
      <c r="J69" s="741"/>
      <c r="K69" s="604"/>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c r="HK69" s="229"/>
      <c r="HL69" s="229"/>
      <c r="HM69" s="229"/>
      <c r="HN69" s="229"/>
      <c r="HO69" s="229"/>
      <c r="HP69" s="229"/>
      <c r="HQ69" s="229"/>
      <c r="HR69" s="229"/>
      <c r="HS69" s="229"/>
      <c r="HT69" s="229"/>
      <c r="HU69" s="229"/>
      <c r="HV69" s="229"/>
      <c r="HW69" s="229"/>
      <c r="HX69" s="229"/>
      <c r="HY69" s="229"/>
      <c r="HZ69" s="229"/>
      <c r="IA69" s="229"/>
      <c r="IB69" s="229"/>
      <c r="IC69" s="229"/>
      <c r="ID69" s="229"/>
      <c r="IE69" s="229"/>
      <c r="IF69" s="229"/>
      <c r="IG69" s="229"/>
      <c r="IH69" s="229"/>
      <c r="II69" s="229"/>
      <c r="IJ69" s="229"/>
      <c r="IK69" s="229"/>
      <c r="IL69" s="229"/>
      <c r="IM69" s="229"/>
      <c r="IN69" s="229"/>
      <c r="IO69" s="229"/>
      <c r="IP69" s="229"/>
      <c r="IQ69" s="229"/>
      <c r="IR69" s="229"/>
      <c r="IS69" s="229"/>
      <c r="IT69" s="229"/>
      <c r="IU69" s="229"/>
      <c r="IV69" s="229"/>
    </row>
    <row r="70" spans="1:256" s="225" customFormat="1" x14ac:dyDescent="0.35">
      <c r="A70" s="7"/>
      <c r="B70" s="36" t="s">
        <v>88</v>
      </c>
      <c r="C70" s="6">
        <f t="shared" si="0"/>
        <v>10</v>
      </c>
      <c r="D70" s="732"/>
      <c r="E70" s="732"/>
      <c r="F70" s="732"/>
      <c r="G70" s="108"/>
      <c r="H70" s="245"/>
      <c r="I70" s="740"/>
      <c r="J70" s="741"/>
      <c r="K70" s="604"/>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c r="FP70" s="229"/>
      <c r="FQ70" s="229"/>
      <c r="FR70" s="229"/>
      <c r="FS70" s="229"/>
      <c r="FT70" s="229"/>
      <c r="FU70" s="229"/>
      <c r="FV70" s="229"/>
      <c r="FW70" s="229"/>
      <c r="FX70" s="229"/>
      <c r="FY70" s="229"/>
      <c r="FZ70" s="229"/>
      <c r="GA70" s="229"/>
      <c r="GB70" s="229"/>
      <c r="GC70" s="229"/>
      <c r="GD70" s="229"/>
      <c r="GE70" s="229"/>
      <c r="GF70" s="229"/>
      <c r="GG70" s="229"/>
      <c r="GH70" s="229"/>
      <c r="GI70" s="229"/>
      <c r="GJ70" s="229"/>
      <c r="GK70" s="229"/>
      <c r="GL70" s="229"/>
      <c r="GM70" s="229"/>
      <c r="GN70" s="229"/>
      <c r="GO70" s="229"/>
      <c r="GP70" s="229"/>
      <c r="GQ70" s="229"/>
      <c r="GR70" s="229"/>
      <c r="GS70" s="229"/>
      <c r="GT70" s="229"/>
      <c r="GU70" s="229"/>
      <c r="GV70" s="229"/>
      <c r="GW70" s="229"/>
      <c r="GX70" s="229"/>
      <c r="GY70" s="229"/>
      <c r="GZ70" s="229"/>
      <c r="HA70" s="229"/>
      <c r="HB70" s="229"/>
      <c r="HC70" s="229"/>
      <c r="HD70" s="229"/>
      <c r="HE70" s="229"/>
      <c r="HF70" s="229"/>
      <c r="HG70" s="229"/>
      <c r="HH70" s="229"/>
      <c r="HI70" s="229"/>
      <c r="HJ70" s="229"/>
      <c r="HK70" s="229"/>
      <c r="HL70" s="229"/>
      <c r="HM70" s="229"/>
      <c r="HN70" s="229"/>
      <c r="HO70" s="229"/>
      <c r="HP70" s="229"/>
      <c r="HQ70" s="229"/>
      <c r="HR70" s="229"/>
      <c r="HS70" s="229"/>
      <c r="HT70" s="229"/>
      <c r="HU70" s="229"/>
      <c r="HV70" s="229"/>
      <c r="HW70" s="229"/>
      <c r="HX70" s="229"/>
      <c r="HY70" s="229"/>
      <c r="HZ70" s="229"/>
      <c r="IA70" s="229"/>
      <c r="IB70" s="229"/>
      <c r="IC70" s="229"/>
      <c r="ID70" s="229"/>
      <c r="IE70" s="229"/>
      <c r="IF70" s="229"/>
      <c r="IG70" s="229"/>
      <c r="IH70" s="229"/>
      <c r="II70" s="229"/>
      <c r="IJ70" s="229"/>
      <c r="IK70" s="229"/>
      <c r="IL70" s="229"/>
      <c r="IM70" s="229"/>
      <c r="IN70" s="229"/>
      <c r="IO70" s="229"/>
      <c r="IP70" s="229"/>
      <c r="IQ70" s="229"/>
      <c r="IR70" s="229"/>
      <c r="IS70" s="229"/>
      <c r="IT70" s="229"/>
      <c r="IU70" s="229"/>
      <c r="IV70" s="229"/>
    </row>
    <row r="71" spans="1:256" s="225" customFormat="1" x14ac:dyDescent="0.35">
      <c r="A71" s="7"/>
      <c r="B71" s="36" t="s">
        <v>89</v>
      </c>
      <c r="C71" s="6">
        <f t="shared" si="0"/>
        <v>11</v>
      </c>
      <c r="D71" s="732"/>
      <c r="E71" s="732"/>
      <c r="F71" s="732"/>
      <c r="G71" s="108"/>
      <c r="H71" s="245"/>
      <c r="I71" s="740"/>
      <c r="J71" s="741"/>
      <c r="K71" s="604"/>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c r="DQ71" s="229"/>
      <c r="DR71" s="229"/>
      <c r="DS71" s="229"/>
      <c r="DT71" s="229"/>
      <c r="DU71" s="229"/>
      <c r="DV71" s="229"/>
      <c r="DW71" s="229"/>
      <c r="DX71" s="229"/>
      <c r="DY71" s="229"/>
      <c r="DZ71" s="229"/>
      <c r="EA71" s="229"/>
      <c r="EB71" s="229"/>
      <c r="EC71" s="229"/>
      <c r="ED71" s="229"/>
      <c r="EE71" s="229"/>
      <c r="EF71" s="229"/>
      <c r="EG71" s="229"/>
      <c r="EH71" s="229"/>
      <c r="EI71" s="229"/>
      <c r="EJ71" s="229"/>
      <c r="EK71" s="229"/>
      <c r="EL71" s="229"/>
      <c r="EM71" s="229"/>
      <c r="EN71" s="229"/>
      <c r="EO71" s="229"/>
      <c r="EP71" s="229"/>
      <c r="EQ71" s="229"/>
      <c r="ER71" s="229"/>
      <c r="ES71" s="229"/>
      <c r="ET71" s="229"/>
      <c r="EU71" s="229"/>
      <c r="EV71" s="229"/>
      <c r="EW71" s="229"/>
      <c r="EX71" s="229"/>
      <c r="EY71" s="229"/>
      <c r="EZ71" s="229"/>
      <c r="FA71" s="229"/>
      <c r="FB71" s="229"/>
      <c r="FC71" s="229"/>
      <c r="FD71" s="229"/>
      <c r="FE71" s="229"/>
      <c r="FF71" s="229"/>
      <c r="FG71" s="229"/>
      <c r="FH71" s="229"/>
      <c r="FI71" s="229"/>
      <c r="FJ71" s="229"/>
      <c r="FK71" s="229"/>
      <c r="FL71" s="229"/>
      <c r="FM71" s="229"/>
      <c r="FN71" s="229"/>
      <c r="FO71" s="229"/>
      <c r="FP71" s="229"/>
      <c r="FQ71" s="229"/>
      <c r="FR71" s="229"/>
      <c r="FS71" s="229"/>
      <c r="FT71" s="229"/>
      <c r="FU71" s="229"/>
      <c r="FV71" s="229"/>
      <c r="FW71" s="229"/>
      <c r="FX71" s="229"/>
      <c r="FY71" s="229"/>
      <c r="FZ71" s="229"/>
      <c r="GA71" s="229"/>
      <c r="GB71" s="229"/>
      <c r="GC71" s="229"/>
      <c r="GD71" s="229"/>
      <c r="GE71" s="229"/>
      <c r="GF71" s="229"/>
      <c r="GG71" s="229"/>
      <c r="GH71" s="229"/>
      <c r="GI71" s="229"/>
      <c r="GJ71" s="229"/>
      <c r="GK71" s="229"/>
      <c r="GL71" s="229"/>
      <c r="GM71" s="229"/>
      <c r="GN71" s="229"/>
      <c r="GO71" s="229"/>
      <c r="GP71" s="229"/>
      <c r="GQ71" s="229"/>
      <c r="GR71" s="229"/>
      <c r="GS71" s="229"/>
      <c r="GT71" s="229"/>
      <c r="GU71" s="229"/>
      <c r="GV71" s="229"/>
      <c r="GW71" s="229"/>
      <c r="GX71" s="229"/>
      <c r="GY71" s="229"/>
      <c r="GZ71" s="229"/>
      <c r="HA71" s="229"/>
      <c r="HB71" s="229"/>
      <c r="HC71" s="229"/>
      <c r="HD71" s="229"/>
      <c r="HE71" s="229"/>
      <c r="HF71" s="229"/>
      <c r="HG71" s="229"/>
      <c r="HH71" s="229"/>
      <c r="HI71" s="229"/>
      <c r="HJ71" s="229"/>
      <c r="HK71" s="229"/>
      <c r="HL71" s="229"/>
      <c r="HM71" s="229"/>
      <c r="HN71" s="229"/>
      <c r="HO71" s="229"/>
      <c r="HP71" s="229"/>
      <c r="HQ71" s="229"/>
      <c r="HR71" s="229"/>
      <c r="HS71" s="229"/>
      <c r="HT71" s="229"/>
      <c r="HU71" s="229"/>
      <c r="HV71" s="229"/>
      <c r="HW71" s="229"/>
      <c r="HX71" s="229"/>
      <c r="HY71" s="229"/>
      <c r="HZ71" s="229"/>
      <c r="IA71" s="229"/>
      <c r="IB71" s="229"/>
      <c r="IC71" s="229"/>
      <c r="ID71" s="229"/>
      <c r="IE71" s="229"/>
      <c r="IF71" s="229"/>
      <c r="IG71" s="229"/>
      <c r="IH71" s="229"/>
      <c r="II71" s="229"/>
      <c r="IJ71" s="229"/>
      <c r="IK71" s="229"/>
      <c r="IL71" s="229"/>
      <c r="IM71" s="229"/>
      <c r="IN71" s="229"/>
      <c r="IO71" s="229"/>
      <c r="IP71" s="229"/>
      <c r="IQ71" s="229"/>
      <c r="IR71" s="229"/>
      <c r="IS71" s="229"/>
      <c r="IT71" s="229"/>
      <c r="IU71" s="229"/>
      <c r="IV71" s="229"/>
    </row>
    <row r="72" spans="1:256" s="225" customFormat="1" ht="24" customHeight="1" x14ac:dyDescent="0.35">
      <c r="A72" s="7"/>
      <c r="B72" s="36" t="s">
        <v>90</v>
      </c>
      <c r="C72" s="6">
        <f t="shared" si="0"/>
        <v>12</v>
      </c>
      <c r="D72" s="732"/>
      <c r="E72" s="732"/>
      <c r="F72" s="732"/>
      <c r="G72" s="108"/>
      <c r="H72" s="245"/>
      <c r="I72" s="740"/>
      <c r="J72" s="741"/>
      <c r="K72" s="604"/>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c r="DQ72" s="229"/>
      <c r="DR72" s="229"/>
      <c r="DS72" s="229"/>
      <c r="DT72" s="229"/>
      <c r="DU72" s="229"/>
      <c r="DV72" s="229"/>
      <c r="DW72" s="229"/>
      <c r="DX72" s="229"/>
      <c r="DY72" s="229"/>
      <c r="DZ72" s="229"/>
      <c r="EA72" s="229"/>
      <c r="EB72" s="229"/>
      <c r="EC72" s="229"/>
      <c r="ED72" s="229"/>
      <c r="EE72" s="229"/>
      <c r="EF72" s="229"/>
      <c r="EG72" s="229"/>
      <c r="EH72" s="229"/>
      <c r="EI72" s="229"/>
      <c r="EJ72" s="229"/>
      <c r="EK72" s="229"/>
      <c r="EL72" s="229"/>
      <c r="EM72" s="229"/>
      <c r="EN72" s="229"/>
      <c r="EO72" s="229"/>
      <c r="EP72" s="229"/>
      <c r="EQ72" s="229"/>
      <c r="ER72" s="229"/>
      <c r="ES72" s="229"/>
      <c r="ET72" s="229"/>
      <c r="EU72" s="229"/>
      <c r="EV72" s="229"/>
      <c r="EW72" s="229"/>
      <c r="EX72" s="229"/>
      <c r="EY72" s="229"/>
      <c r="EZ72" s="229"/>
      <c r="FA72" s="229"/>
      <c r="FB72" s="229"/>
      <c r="FC72" s="229"/>
      <c r="FD72" s="229"/>
      <c r="FE72" s="229"/>
      <c r="FF72" s="229"/>
      <c r="FG72" s="229"/>
      <c r="FH72" s="229"/>
      <c r="FI72" s="229"/>
      <c r="FJ72" s="229"/>
      <c r="FK72" s="229"/>
      <c r="FL72" s="229"/>
      <c r="FM72" s="229"/>
      <c r="FN72" s="229"/>
      <c r="FO72" s="229"/>
      <c r="FP72" s="229"/>
      <c r="FQ72" s="229"/>
      <c r="FR72" s="229"/>
      <c r="FS72" s="229"/>
      <c r="FT72" s="229"/>
      <c r="FU72" s="229"/>
      <c r="FV72" s="229"/>
      <c r="FW72" s="229"/>
      <c r="FX72" s="229"/>
      <c r="FY72" s="229"/>
      <c r="FZ72" s="229"/>
      <c r="GA72" s="229"/>
      <c r="GB72" s="229"/>
      <c r="GC72" s="229"/>
      <c r="GD72" s="229"/>
      <c r="GE72" s="229"/>
      <c r="GF72" s="229"/>
      <c r="GG72" s="229"/>
      <c r="GH72" s="229"/>
      <c r="GI72" s="229"/>
      <c r="GJ72" s="229"/>
      <c r="GK72" s="229"/>
      <c r="GL72" s="229"/>
      <c r="GM72" s="229"/>
      <c r="GN72" s="229"/>
      <c r="GO72" s="229"/>
      <c r="GP72" s="229"/>
      <c r="GQ72" s="229"/>
      <c r="GR72" s="229"/>
      <c r="GS72" s="229"/>
      <c r="GT72" s="229"/>
      <c r="GU72" s="229"/>
      <c r="GV72" s="229"/>
      <c r="GW72" s="229"/>
      <c r="GX72" s="229"/>
      <c r="GY72" s="229"/>
      <c r="GZ72" s="229"/>
      <c r="HA72" s="229"/>
      <c r="HB72" s="229"/>
      <c r="HC72" s="229"/>
      <c r="HD72" s="229"/>
      <c r="HE72" s="229"/>
      <c r="HF72" s="229"/>
      <c r="HG72" s="229"/>
      <c r="HH72" s="229"/>
      <c r="HI72" s="229"/>
      <c r="HJ72" s="229"/>
      <c r="HK72" s="229"/>
      <c r="HL72" s="229"/>
      <c r="HM72" s="229"/>
      <c r="HN72" s="229"/>
      <c r="HO72" s="229"/>
      <c r="HP72" s="229"/>
      <c r="HQ72" s="229"/>
      <c r="HR72" s="229"/>
      <c r="HS72" s="229"/>
      <c r="HT72" s="229"/>
      <c r="HU72" s="229"/>
      <c r="HV72" s="229"/>
      <c r="HW72" s="229"/>
      <c r="HX72" s="229"/>
      <c r="HY72" s="229"/>
      <c r="HZ72" s="229"/>
      <c r="IA72" s="229"/>
      <c r="IB72" s="229"/>
      <c r="IC72" s="229"/>
      <c r="ID72" s="229"/>
      <c r="IE72" s="229"/>
      <c r="IF72" s="229"/>
      <c r="IG72" s="229"/>
      <c r="IH72" s="229"/>
      <c r="II72" s="229"/>
      <c r="IJ72" s="229"/>
      <c r="IK72" s="229"/>
      <c r="IL72" s="229"/>
      <c r="IM72" s="229"/>
      <c r="IN72" s="229"/>
      <c r="IO72" s="229"/>
      <c r="IP72" s="229"/>
      <c r="IQ72" s="229"/>
      <c r="IR72" s="229"/>
      <c r="IS72" s="229"/>
      <c r="IT72" s="229"/>
      <c r="IU72" s="229"/>
      <c r="IV72" s="229"/>
    </row>
    <row r="73" spans="1:256" s="225" customFormat="1" x14ac:dyDescent="0.35">
      <c r="A73" s="7"/>
      <c r="B73" s="36" t="s">
        <v>91</v>
      </c>
      <c r="C73" s="6">
        <f t="shared" si="0"/>
        <v>13</v>
      </c>
      <c r="D73" s="732"/>
      <c r="E73" s="732"/>
      <c r="F73" s="732"/>
      <c r="G73" s="108"/>
      <c r="H73" s="245"/>
      <c r="I73" s="740"/>
      <c r="J73" s="741"/>
      <c r="K73" s="604"/>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9"/>
      <c r="FV73" s="229"/>
      <c r="FW73" s="229"/>
      <c r="FX73" s="229"/>
      <c r="FY73" s="229"/>
      <c r="FZ73" s="229"/>
      <c r="GA73" s="229"/>
      <c r="GB73" s="229"/>
      <c r="GC73" s="229"/>
      <c r="GD73" s="229"/>
      <c r="GE73" s="229"/>
      <c r="GF73" s="229"/>
      <c r="GG73" s="229"/>
      <c r="GH73" s="229"/>
      <c r="GI73" s="229"/>
      <c r="GJ73" s="229"/>
      <c r="GK73" s="229"/>
      <c r="GL73" s="229"/>
      <c r="GM73" s="229"/>
      <c r="GN73" s="229"/>
      <c r="GO73" s="229"/>
      <c r="GP73" s="229"/>
      <c r="GQ73" s="229"/>
      <c r="GR73" s="229"/>
      <c r="GS73" s="229"/>
      <c r="GT73" s="229"/>
      <c r="GU73" s="229"/>
      <c r="GV73" s="229"/>
      <c r="GW73" s="229"/>
      <c r="GX73" s="229"/>
      <c r="GY73" s="229"/>
      <c r="GZ73" s="229"/>
      <c r="HA73" s="229"/>
      <c r="HB73" s="229"/>
      <c r="HC73" s="229"/>
      <c r="HD73" s="229"/>
      <c r="HE73" s="229"/>
      <c r="HF73" s="229"/>
      <c r="HG73" s="229"/>
      <c r="HH73" s="229"/>
      <c r="HI73" s="229"/>
      <c r="HJ73" s="229"/>
      <c r="HK73" s="229"/>
      <c r="HL73" s="229"/>
      <c r="HM73" s="229"/>
      <c r="HN73" s="229"/>
      <c r="HO73" s="229"/>
      <c r="HP73" s="229"/>
      <c r="HQ73" s="229"/>
      <c r="HR73" s="229"/>
      <c r="HS73" s="229"/>
      <c r="HT73" s="229"/>
      <c r="HU73" s="229"/>
      <c r="HV73" s="229"/>
      <c r="HW73" s="229"/>
      <c r="HX73" s="229"/>
      <c r="HY73" s="229"/>
      <c r="HZ73" s="229"/>
      <c r="IA73" s="229"/>
      <c r="IB73" s="229"/>
      <c r="IC73" s="229"/>
      <c r="ID73" s="229"/>
      <c r="IE73" s="229"/>
      <c r="IF73" s="229"/>
      <c r="IG73" s="229"/>
      <c r="IH73" s="229"/>
      <c r="II73" s="229"/>
      <c r="IJ73" s="229"/>
      <c r="IK73" s="229"/>
      <c r="IL73" s="229"/>
      <c r="IM73" s="229"/>
      <c r="IN73" s="229"/>
      <c r="IO73" s="229"/>
      <c r="IP73" s="229"/>
      <c r="IQ73" s="229"/>
      <c r="IR73" s="229"/>
      <c r="IS73" s="229"/>
      <c r="IT73" s="229"/>
      <c r="IU73" s="229"/>
      <c r="IV73" s="229"/>
    </row>
    <row r="74" spans="1:256" s="225" customFormat="1" x14ac:dyDescent="0.35">
      <c r="A74" s="7"/>
      <c r="B74" s="36" t="s">
        <v>92</v>
      </c>
      <c r="C74" s="6">
        <f t="shared" si="0"/>
        <v>14</v>
      </c>
      <c r="D74" s="732"/>
      <c r="E74" s="732"/>
      <c r="F74" s="732"/>
      <c r="G74" s="108"/>
      <c r="H74" s="245"/>
      <c r="I74" s="740"/>
      <c r="J74" s="741"/>
      <c r="K74" s="604"/>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29"/>
      <c r="EH74" s="229"/>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c r="FL74" s="229"/>
      <c r="FM74" s="229"/>
      <c r="FN74" s="229"/>
      <c r="FO74" s="229"/>
      <c r="FP74" s="229"/>
      <c r="FQ74" s="229"/>
      <c r="FR74" s="229"/>
      <c r="FS74" s="229"/>
      <c r="FT74" s="229"/>
      <c r="FU74" s="229"/>
      <c r="FV74" s="229"/>
      <c r="FW74" s="229"/>
      <c r="FX74" s="229"/>
      <c r="FY74" s="229"/>
      <c r="FZ74" s="229"/>
      <c r="GA74" s="229"/>
      <c r="GB74" s="229"/>
      <c r="GC74" s="229"/>
      <c r="GD74" s="229"/>
      <c r="GE74" s="229"/>
      <c r="GF74" s="229"/>
      <c r="GG74" s="229"/>
      <c r="GH74" s="229"/>
      <c r="GI74" s="229"/>
      <c r="GJ74" s="229"/>
      <c r="GK74" s="229"/>
      <c r="GL74" s="229"/>
      <c r="GM74" s="229"/>
      <c r="GN74" s="229"/>
      <c r="GO74" s="229"/>
      <c r="GP74" s="229"/>
      <c r="GQ74" s="229"/>
      <c r="GR74" s="229"/>
      <c r="GS74" s="229"/>
      <c r="GT74" s="229"/>
      <c r="GU74" s="229"/>
      <c r="GV74" s="229"/>
      <c r="GW74" s="229"/>
      <c r="GX74" s="229"/>
      <c r="GY74" s="229"/>
      <c r="GZ74" s="229"/>
      <c r="HA74" s="229"/>
      <c r="HB74" s="229"/>
      <c r="HC74" s="229"/>
      <c r="HD74" s="229"/>
      <c r="HE74" s="229"/>
      <c r="HF74" s="229"/>
      <c r="HG74" s="229"/>
      <c r="HH74" s="229"/>
      <c r="HI74" s="229"/>
      <c r="HJ74" s="229"/>
      <c r="HK74" s="229"/>
      <c r="HL74" s="229"/>
      <c r="HM74" s="229"/>
      <c r="HN74" s="229"/>
      <c r="HO74" s="229"/>
      <c r="HP74" s="229"/>
      <c r="HQ74" s="229"/>
      <c r="HR74" s="229"/>
      <c r="HS74" s="229"/>
      <c r="HT74" s="229"/>
      <c r="HU74" s="229"/>
      <c r="HV74" s="229"/>
      <c r="HW74" s="229"/>
      <c r="HX74" s="229"/>
      <c r="HY74" s="229"/>
      <c r="HZ74" s="229"/>
      <c r="IA74" s="229"/>
      <c r="IB74" s="229"/>
      <c r="IC74" s="229"/>
      <c r="ID74" s="229"/>
      <c r="IE74" s="229"/>
      <c r="IF74" s="229"/>
      <c r="IG74" s="229"/>
      <c r="IH74" s="229"/>
      <c r="II74" s="229"/>
      <c r="IJ74" s="229"/>
      <c r="IK74" s="229"/>
      <c r="IL74" s="229"/>
      <c r="IM74" s="229"/>
      <c r="IN74" s="229"/>
      <c r="IO74" s="229"/>
      <c r="IP74" s="229"/>
      <c r="IQ74" s="229"/>
      <c r="IR74" s="229"/>
      <c r="IS74" s="229"/>
      <c r="IT74" s="229"/>
      <c r="IU74" s="229"/>
      <c r="IV74" s="229"/>
    </row>
    <row r="75" spans="1:256" s="225" customFormat="1" ht="14" customHeight="1" x14ac:dyDescent="0.35">
      <c r="A75" s="7"/>
      <c r="B75" s="36" t="s">
        <v>93</v>
      </c>
      <c r="C75" s="6">
        <f t="shared" si="0"/>
        <v>15</v>
      </c>
      <c r="D75" s="732"/>
      <c r="E75" s="732"/>
      <c r="F75" s="732"/>
      <c r="G75" s="108"/>
      <c r="H75" s="245"/>
      <c r="I75" s="740"/>
      <c r="J75" s="741"/>
      <c r="K75" s="604"/>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c r="EI75" s="229"/>
      <c r="EJ75" s="229"/>
      <c r="EK75" s="229"/>
      <c r="EL75" s="229"/>
      <c r="EM75" s="229"/>
      <c r="EN75" s="229"/>
      <c r="EO75" s="229"/>
      <c r="EP75" s="229"/>
      <c r="EQ75" s="229"/>
      <c r="ER75" s="229"/>
      <c r="ES75" s="229"/>
      <c r="ET75" s="229"/>
      <c r="EU75" s="229"/>
      <c r="EV75" s="229"/>
      <c r="EW75" s="229"/>
      <c r="EX75" s="229"/>
      <c r="EY75" s="229"/>
      <c r="EZ75" s="229"/>
      <c r="FA75" s="229"/>
      <c r="FB75" s="229"/>
      <c r="FC75" s="229"/>
      <c r="FD75" s="229"/>
      <c r="FE75" s="229"/>
      <c r="FF75" s="229"/>
      <c r="FG75" s="229"/>
      <c r="FH75" s="229"/>
      <c r="FI75" s="229"/>
      <c r="FJ75" s="229"/>
      <c r="FK75" s="229"/>
      <c r="FL75" s="229"/>
      <c r="FM75" s="229"/>
      <c r="FN75" s="229"/>
      <c r="FO75" s="229"/>
      <c r="FP75" s="229"/>
      <c r="FQ75" s="229"/>
      <c r="FR75" s="229"/>
      <c r="FS75" s="229"/>
      <c r="FT75" s="229"/>
      <c r="FU75" s="229"/>
      <c r="FV75" s="229"/>
      <c r="FW75" s="229"/>
      <c r="FX75" s="229"/>
      <c r="FY75" s="229"/>
      <c r="FZ75" s="229"/>
      <c r="GA75" s="229"/>
      <c r="GB75" s="229"/>
      <c r="GC75" s="229"/>
      <c r="GD75" s="229"/>
      <c r="GE75" s="229"/>
      <c r="GF75" s="229"/>
      <c r="GG75" s="229"/>
      <c r="GH75" s="229"/>
      <c r="GI75" s="229"/>
      <c r="GJ75" s="229"/>
      <c r="GK75" s="229"/>
      <c r="GL75" s="229"/>
      <c r="GM75" s="229"/>
      <c r="GN75" s="229"/>
      <c r="GO75" s="229"/>
      <c r="GP75" s="229"/>
      <c r="GQ75" s="229"/>
      <c r="GR75" s="229"/>
      <c r="GS75" s="229"/>
      <c r="GT75" s="229"/>
      <c r="GU75" s="229"/>
      <c r="GV75" s="229"/>
      <c r="GW75" s="229"/>
      <c r="GX75" s="229"/>
      <c r="GY75" s="229"/>
      <c r="GZ75" s="229"/>
      <c r="HA75" s="229"/>
      <c r="HB75" s="229"/>
      <c r="HC75" s="229"/>
      <c r="HD75" s="229"/>
      <c r="HE75" s="229"/>
      <c r="HF75" s="229"/>
      <c r="HG75" s="229"/>
      <c r="HH75" s="229"/>
      <c r="HI75" s="229"/>
      <c r="HJ75" s="229"/>
      <c r="HK75" s="229"/>
      <c r="HL75" s="229"/>
      <c r="HM75" s="229"/>
      <c r="HN75" s="229"/>
      <c r="HO75" s="229"/>
      <c r="HP75" s="229"/>
      <c r="HQ75" s="229"/>
      <c r="HR75" s="229"/>
      <c r="HS75" s="229"/>
      <c r="HT75" s="229"/>
      <c r="HU75" s="229"/>
      <c r="HV75" s="229"/>
      <c r="HW75" s="229"/>
      <c r="HX75" s="229"/>
      <c r="HY75" s="229"/>
      <c r="HZ75" s="229"/>
      <c r="IA75" s="229"/>
      <c r="IB75" s="229"/>
      <c r="IC75" s="229"/>
      <c r="ID75" s="229"/>
      <c r="IE75" s="229"/>
      <c r="IF75" s="229"/>
      <c r="IG75" s="229"/>
      <c r="IH75" s="229"/>
      <c r="II75" s="229"/>
      <c r="IJ75" s="229"/>
      <c r="IK75" s="229"/>
      <c r="IL75" s="229"/>
      <c r="IM75" s="229"/>
      <c r="IN75" s="229"/>
      <c r="IO75" s="229"/>
      <c r="IP75" s="229"/>
      <c r="IQ75" s="229"/>
      <c r="IR75" s="229"/>
      <c r="IS75" s="229"/>
      <c r="IT75" s="229"/>
      <c r="IU75" s="229"/>
      <c r="IV75" s="229"/>
    </row>
    <row r="76" spans="1:256" s="225" customFormat="1" x14ac:dyDescent="0.35">
      <c r="A76" s="7"/>
      <c r="B76" s="36" t="s">
        <v>24</v>
      </c>
      <c r="C76" s="6">
        <v>96</v>
      </c>
      <c r="D76" s="732"/>
      <c r="E76" s="732"/>
      <c r="F76" s="732"/>
      <c r="G76" s="108"/>
      <c r="H76" s="246"/>
      <c r="I76" s="247"/>
      <c r="J76" s="742"/>
      <c r="K76" s="604"/>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c r="EI76" s="229"/>
      <c r="EJ76" s="229"/>
      <c r="EK76" s="229"/>
      <c r="EL76" s="229"/>
      <c r="EM76" s="229"/>
      <c r="EN76" s="229"/>
      <c r="EO76" s="229"/>
      <c r="EP76" s="229"/>
      <c r="EQ76" s="229"/>
      <c r="ER76" s="229"/>
      <c r="ES76" s="229"/>
      <c r="ET76" s="229"/>
      <c r="EU76" s="229"/>
      <c r="EV76" s="229"/>
      <c r="EW76" s="229"/>
      <c r="EX76" s="229"/>
      <c r="EY76" s="229"/>
      <c r="EZ76" s="229"/>
      <c r="FA76" s="229"/>
      <c r="FB76" s="229"/>
      <c r="FC76" s="229"/>
      <c r="FD76" s="229"/>
      <c r="FE76" s="229"/>
      <c r="FF76" s="229"/>
      <c r="FG76" s="229"/>
      <c r="FH76" s="229"/>
      <c r="FI76" s="229"/>
      <c r="FJ76" s="229"/>
      <c r="FK76" s="229"/>
      <c r="FL76" s="229"/>
      <c r="FM76" s="229"/>
      <c r="FN76" s="229"/>
      <c r="FO76" s="229"/>
      <c r="FP76" s="229"/>
      <c r="FQ76" s="229"/>
      <c r="FR76" s="229"/>
      <c r="FS76" s="229"/>
      <c r="FT76" s="229"/>
      <c r="FU76" s="229"/>
      <c r="FV76" s="229"/>
      <c r="FW76" s="229"/>
      <c r="FX76" s="229"/>
      <c r="FY76" s="229"/>
      <c r="FZ76" s="229"/>
      <c r="GA76" s="229"/>
      <c r="GB76" s="229"/>
      <c r="GC76" s="229"/>
      <c r="GD76" s="229"/>
      <c r="GE76" s="229"/>
      <c r="GF76" s="229"/>
      <c r="GG76" s="229"/>
      <c r="GH76" s="229"/>
      <c r="GI76" s="229"/>
      <c r="GJ76" s="229"/>
      <c r="GK76" s="229"/>
      <c r="GL76" s="229"/>
      <c r="GM76" s="229"/>
      <c r="GN76" s="229"/>
      <c r="GO76" s="229"/>
      <c r="GP76" s="229"/>
      <c r="GQ76" s="229"/>
      <c r="GR76" s="229"/>
      <c r="GS76" s="229"/>
      <c r="GT76" s="229"/>
      <c r="GU76" s="229"/>
      <c r="GV76" s="229"/>
      <c r="GW76" s="229"/>
      <c r="GX76" s="229"/>
      <c r="GY76" s="229"/>
      <c r="GZ76" s="229"/>
      <c r="HA76" s="229"/>
      <c r="HB76" s="229"/>
      <c r="HC76" s="229"/>
      <c r="HD76" s="229"/>
      <c r="HE76" s="229"/>
      <c r="HF76" s="229"/>
      <c r="HG76" s="229"/>
      <c r="HH76" s="229"/>
      <c r="HI76" s="229"/>
      <c r="HJ76" s="229"/>
      <c r="HK76" s="229"/>
      <c r="HL76" s="229"/>
      <c r="HM76" s="229"/>
      <c r="HN76" s="229"/>
      <c r="HO76" s="229"/>
      <c r="HP76" s="229"/>
      <c r="HQ76" s="229"/>
      <c r="HR76" s="229"/>
      <c r="HS76" s="229"/>
      <c r="HT76" s="229"/>
      <c r="HU76" s="229"/>
      <c r="HV76" s="229"/>
      <c r="HW76" s="229"/>
      <c r="HX76" s="229"/>
      <c r="HY76" s="229"/>
      <c r="HZ76" s="229"/>
      <c r="IA76" s="229"/>
      <c r="IB76" s="229"/>
      <c r="IC76" s="229"/>
      <c r="ID76" s="229"/>
      <c r="IE76" s="229"/>
      <c r="IF76" s="229"/>
      <c r="IG76" s="229"/>
      <c r="IH76" s="229"/>
      <c r="II76" s="229"/>
      <c r="IJ76" s="229"/>
      <c r="IK76" s="229"/>
      <c r="IL76" s="229"/>
      <c r="IM76" s="229"/>
      <c r="IN76" s="229"/>
      <c r="IO76" s="229"/>
      <c r="IP76" s="229"/>
      <c r="IQ76" s="229"/>
      <c r="IR76" s="229"/>
      <c r="IS76" s="229"/>
      <c r="IT76" s="229"/>
      <c r="IU76" s="229"/>
      <c r="IV76" s="229"/>
    </row>
    <row r="77" spans="1:256" s="225" customFormat="1" ht="25.5" customHeight="1" x14ac:dyDescent="0.35">
      <c r="A77" s="460">
        <f>A59-0.01</f>
        <v>-3.1099999999999977</v>
      </c>
      <c r="B77" s="612" t="s">
        <v>279</v>
      </c>
      <c r="C77" s="385" t="s">
        <v>280</v>
      </c>
      <c r="D77" s="363"/>
      <c r="E77" s="363"/>
      <c r="F77" s="363"/>
      <c r="G77" s="386"/>
      <c r="H77" s="305" t="s">
        <v>281</v>
      </c>
      <c r="I77" s="306"/>
      <c r="J77" s="307"/>
      <c r="K77" s="604"/>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c r="DP77" s="229"/>
      <c r="DQ77" s="229"/>
      <c r="DR77" s="229"/>
      <c r="DS77" s="229"/>
      <c r="DT77" s="229"/>
      <c r="DU77" s="229"/>
      <c r="DV77" s="229"/>
      <c r="DW77" s="229"/>
      <c r="DX77" s="229"/>
      <c r="DY77" s="229"/>
      <c r="DZ77" s="229"/>
      <c r="EA77" s="229"/>
      <c r="EB77" s="229"/>
      <c r="EC77" s="229"/>
      <c r="ED77" s="229"/>
      <c r="EE77" s="229"/>
      <c r="EF77" s="229"/>
      <c r="EG77" s="229"/>
      <c r="EH77" s="229"/>
      <c r="EI77" s="229"/>
      <c r="EJ77" s="229"/>
      <c r="EK77" s="229"/>
      <c r="EL77" s="229"/>
      <c r="EM77" s="229"/>
      <c r="EN77" s="229"/>
      <c r="EO77" s="229"/>
      <c r="EP77" s="229"/>
      <c r="EQ77" s="229"/>
      <c r="ER77" s="229"/>
      <c r="ES77" s="229"/>
      <c r="ET77" s="229"/>
      <c r="EU77" s="229"/>
      <c r="EV77" s="229"/>
      <c r="EW77" s="229"/>
      <c r="EX77" s="229"/>
      <c r="EY77" s="229"/>
      <c r="EZ77" s="229"/>
      <c r="FA77" s="229"/>
      <c r="FB77" s="229"/>
      <c r="FC77" s="229"/>
      <c r="FD77" s="229"/>
      <c r="FE77" s="229"/>
      <c r="FF77" s="229"/>
      <c r="FG77" s="229"/>
      <c r="FH77" s="229"/>
      <c r="FI77" s="229"/>
      <c r="FJ77" s="229"/>
      <c r="FK77" s="229"/>
      <c r="FL77" s="229"/>
      <c r="FM77" s="229"/>
      <c r="FN77" s="229"/>
      <c r="FO77" s="229"/>
      <c r="FP77" s="229"/>
      <c r="FQ77" s="229"/>
      <c r="FR77" s="229"/>
      <c r="FS77" s="229"/>
      <c r="FT77" s="229"/>
      <c r="FU77" s="229"/>
      <c r="FV77" s="229"/>
      <c r="FW77" s="229"/>
      <c r="FX77" s="229"/>
      <c r="FY77" s="229"/>
      <c r="FZ77" s="229"/>
      <c r="GA77" s="229"/>
      <c r="GB77" s="229"/>
      <c r="GC77" s="229"/>
      <c r="GD77" s="229"/>
      <c r="GE77" s="229"/>
      <c r="GF77" s="229"/>
      <c r="GG77" s="229"/>
      <c r="GH77" s="229"/>
      <c r="GI77" s="229"/>
      <c r="GJ77" s="229"/>
      <c r="GK77" s="229"/>
      <c r="GL77" s="229"/>
      <c r="GM77" s="229"/>
      <c r="GN77" s="229"/>
      <c r="GO77" s="229"/>
      <c r="GP77" s="229"/>
      <c r="GQ77" s="229"/>
      <c r="GR77" s="229"/>
      <c r="GS77" s="229"/>
      <c r="GT77" s="229"/>
      <c r="GU77" s="229"/>
      <c r="GV77" s="229"/>
      <c r="GW77" s="229"/>
      <c r="GX77" s="229"/>
      <c r="GY77" s="229"/>
      <c r="GZ77" s="229"/>
      <c r="HA77" s="229"/>
      <c r="HB77" s="229"/>
      <c r="HC77" s="229"/>
      <c r="HD77" s="229"/>
      <c r="HE77" s="229"/>
      <c r="HF77" s="229"/>
      <c r="HG77" s="229"/>
      <c r="HH77" s="229"/>
      <c r="HI77" s="229"/>
      <c r="HJ77" s="229"/>
      <c r="HK77" s="229"/>
      <c r="HL77" s="229"/>
      <c r="HM77" s="229"/>
      <c r="HN77" s="229"/>
      <c r="HO77" s="229"/>
      <c r="HP77" s="229"/>
      <c r="HQ77" s="229"/>
      <c r="HR77" s="229"/>
      <c r="HS77" s="229"/>
      <c r="HT77" s="229"/>
      <c r="HU77" s="229"/>
      <c r="HV77" s="229"/>
      <c r="HW77" s="229"/>
      <c r="HX77" s="229"/>
      <c r="HY77" s="229"/>
      <c r="HZ77" s="229"/>
      <c r="IA77" s="229"/>
      <c r="IB77" s="229"/>
      <c r="IC77" s="229"/>
      <c r="ID77" s="229"/>
      <c r="IE77" s="229"/>
      <c r="IF77" s="229"/>
      <c r="IG77" s="229"/>
      <c r="IH77" s="229"/>
      <c r="II77" s="229"/>
      <c r="IJ77" s="229"/>
      <c r="IK77" s="229"/>
      <c r="IL77" s="229"/>
      <c r="IM77" s="229"/>
      <c r="IN77" s="229"/>
      <c r="IO77" s="229"/>
      <c r="IP77" s="229"/>
      <c r="IQ77" s="229"/>
      <c r="IR77" s="229"/>
      <c r="IS77" s="229"/>
      <c r="IT77" s="229"/>
      <c r="IU77" s="229"/>
      <c r="IV77" s="229"/>
    </row>
    <row r="78" spans="1:256" s="225" customFormat="1" ht="88.5" customHeight="1" x14ac:dyDescent="0.35">
      <c r="A78" s="461"/>
      <c r="B78" s="612"/>
      <c r="C78" s="601"/>
      <c r="D78" s="602"/>
      <c r="E78" s="602"/>
      <c r="F78" s="602"/>
      <c r="G78" s="603"/>
      <c r="H78" s="314"/>
      <c r="I78" s="315"/>
      <c r="J78" s="316"/>
      <c r="K78" s="604"/>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c r="EI78" s="229"/>
      <c r="EJ78" s="229"/>
      <c r="EK78" s="229"/>
      <c r="EL78" s="229"/>
      <c r="EM78" s="229"/>
      <c r="EN78" s="229"/>
      <c r="EO78" s="229"/>
      <c r="EP78" s="229"/>
      <c r="EQ78" s="229"/>
      <c r="ER78" s="229"/>
      <c r="ES78" s="229"/>
      <c r="ET78" s="229"/>
      <c r="EU78" s="229"/>
      <c r="EV78" s="229"/>
      <c r="EW78" s="229"/>
      <c r="EX78" s="229"/>
      <c r="EY78" s="229"/>
      <c r="EZ78" s="229"/>
      <c r="FA78" s="229"/>
      <c r="FB78" s="229"/>
      <c r="FC78" s="229"/>
      <c r="FD78" s="229"/>
      <c r="FE78" s="229"/>
      <c r="FF78" s="229"/>
      <c r="FG78" s="229"/>
      <c r="FH78" s="229"/>
      <c r="FI78" s="229"/>
      <c r="FJ78" s="229"/>
      <c r="FK78" s="229"/>
      <c r="FL78" s="229"/>
      <c r="FM78" s="229"/>
      <c r="FN78" s="229"/>
      <c r="FO78" s="229"/>
      <c r="FP78" s="229"/>
      <c r="FQ78" s="229"/>
      <c r="FR78" s="229"/>
      <c r="FS78" s="229"/>
      <c r="FT78" s="229"/>
      <c r="FU78" s="229"/>
      <c r="FV78" s="229"/>
      <c r="FW78" s="229"/>
      <c r="FX78" s="229"/>
      <c r="FY78" s="229"/>
      <c r="FZ78" s="229"/>
      <c r="GA78" s="229"/>
      <c r="GB78" s="229"/>
      <c r="GC78" s="229"/>
      <c r="GD78" s="229"/>
      <c r="GE78" s="229"/>
      <c r="GF78" s="229"/>
      <c r="GG78" s="229"/>
      <c r="GH78" s="229"/>
      <c r="GI78" s="229"/>
      <c r="GJ78" s="229"/>
      <c r="GK78" s="229"/>
      <c r="GL78" s="229"/>
      <c r="GM78" s="229"/>
      <c r="GN78" s="229"/>
      <c r="GO78" s="229"/>
      <c r="GP78" s="229"/>
      <c r="GQ78" s="229"/>
      <c r="GR78" s="229"/>
      <c r="GS78" s="229"/>
      <c r="GT78" s="229"/>
      <c r="GU78" s="229"/>
      <c r="GV78" s="229"/>
      <c r="GW78" s="229"/>
      <c r="GX78" s="229"/>
      <c r="GY78" s="229"/>
      <c r="GZ78" s="229"/>
      <c r="HA78" s="229"/>
      <c r="HB78" s="229"/>
      <c r="HC78" s="229"/>
      <c r="HD78" s="229"/>
      <c r="HE78" s="229"/>
      <c r="HF78" s="229"/>
      <c r="HG78" s="229"/>
      <c r="HH78" s="229"/>
      <c r="HI78" s="229"/>
      <c r="HJ78" s="229"/>
      <c r="HK78" s="229"/>
      <c r="HL78" s="229"/>
      <c r="HM78" s="229"/>
      <c r="HN78" s="229"/>
      <c r="HO78" s="229"/>
      <c r="HP78" s="229"/>
      <c r="HQ78" s="229"/>
      <c r="HR78" s="229"/>
      <c r="HS78" s="229"/>
      <c r="HT78" s="229"/>
      <c r="HU78" s="229"/>
      <c r="HV78" s="229"/>
      <c r="HW78" s="229"/>
      <c r="HX78" s="229"/>
      <c r="HY78" s="229"/>
      <c r="HZ78" s="229"/>
      <c r="IA78" s="229"/>
      <c r="IB78" s="229"/>
      <c r="IC78" s="229"/>
      <c r="ID78" s="229"/>
      <c r="IE78" s="229"/>
      <c r="IF78" s="229"/>
      <c r="IG78" s="229"/>
      <c r="IH78" s="229"/>
      <c r="II78" s="229"/>
      <c r="IJ78" s="229"/>
      <c r="IK78" s="229"/>
      <c r="IL78" s="229"/>
      <c r="IM78" s="229"/>
      <c r="IN78" s="229"/>
      <c r="IO78" s="229"/>
      <c r="IP78" s="229"/>
      <c r="IQ78" s="229"/>
      <c r="IR78" s="229"/>
      <c r="IS78" s="229"/>
      <c r="IT78" s="229"/>
      <c r="IU78" s="229"/>
      <c r="IV78" s="229"/>
    </row>
    <row r="79" spans="1:256" s="225" customFormat="1" ht="18" customHeight="1" x14ac:dyDescent="0.35">
      <c r="A79" s="462"/>
      <c r="B79" s="248" t="s">
        <v>282</v>
      </c>
      <c r="C79" s="6">
        <v>-9</v>
      </c>
      <c r="D79" s="738"/>
      <c r="E79" s="738"/>
      <c r="F79" s="738"/>
      <c r="G79" s="175"/>
      <c r="H79" s="166"/>
      <c r="I79" s="739"/>
      <c r="J79" s="168"/>
      <c r="K79" s="604"/>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c r="EI79" s="229"/>
      <c r="EJ79" s="229"/>
      <c r="EK79" s="229"/>
      <c r="EL79" s="229"/>
      <c r="EM79" s="229"/>
      <c r="EN79" s="229"/>
      <c r="EO79" s="229"/>
      <c r="EP79" s="229"/>
      <c r="EQ79" s="229"/>
      <c r="ER79" s="229"/>
      <c r="ES79" s="229"/>
      <c r="ET79" s="229"/>
      <c r="EU79" s="229"/>
      <c r="EV79" s="229"/>
      <c r="EW79" s="229"/>
      <c r="EX79" s="229"/>
      <c r="EY79" s="229"/>
      <c r="EZ79" s="229"/>
      <c r="FA79" s="229"/>
      <c r="FB79" s="229"/>
      <c r="FC79" s="229"/>
      <c r="FD79" s="229"/>
      <c r="FE79" s="229"/>
      <c r="FF79" s="229"/>
      <c r="FG79" s="229"/>
      <c r="FH79" s="229"/>
      <c r="FI79" s="229"/>
      <c r="FJ79" s="229"/>
      <c r="FK79" s="229"/>
      <c r="FL79" s="229"/>
      <c r="FM79" s="229"/>
      <c r="FN79" s="229"/>
      <c r="FO79" s="229"/>
      <c r="FP79" s="229"/>
      <c r="FQ79" s="229"/>
      <c r="FR79" s="229"/>
      <c r="FS79" s="229"/>
      <c r="FT79" s="229"/>
      <c r="FU79" s="229"/>
      <c r="FV79" s="229"/>
      <c r="FW79" s="229"/>
      <c r="FX79" s="229"/>
      <c r="FY79" s="229"/>
      <c r="FZ79" s="229"/>
      <c r="GA79" s="229"/>
      <c r="GB79" s="229"/>
      <c r="GC79" s="229"/>
      <c r="GD79" s="229"/>
      <c r="GE79" s="229"/>
      <c r="GF79" s="229"/>
      <c r="GG79" s="229"/>
      <c r="GH79" s="229"/>
      <c r="GI79" s="229"/>
      <c r="GJ79" s="229"/>
      <c r="GK79" s="229"/>
      <c r="GL79" s="229"/>
      <c r="GM79" s="229"/>
      <c r="GN79" s="229"/>
      <c r="GO79" s="229"/>
      <c r="GP79" s="229"/>
      <c r="GQ79" s="229"/>
      <c r="GR79" s="229"/>
      <c r="GS79" s="229"/>
      <c r="GT79" s="229"/>
      <c r="GU79" s="229"/>
      <c r="GV79" s="229"/>
      <c r="GW79" s="229"/>
      <c r="GX79" s="229"/>
      <c r="GY79" s="229"/>
      <c r="GZ79" s="229"/>
      <c r="HA79" s="229"/>
      <c r="HB79" s="229"/>
      <c r="HC79" s="229"/>
      <c r="HD79" s="229"/>
      <c r="HE79" s="229"/>
      <c r="HF79" s="229"/>
      <c r="HG79" s="229"/>
      <c r="HH79" s="229"/>
      <c r="HI79" s="229"/>
      <c r="HJ79" s="229"/>
      <c r="HK79" s="229"/>
      <c r="HL79" s="229"/>
      <c r="HM79" s="229"/>
      <c r="HN79" s="229"/>
      <c r="HO79" s="229"/>
      <c r="HP79" s="229"/>
      <c r="HQ79" s="229"/>
      <c r="HR79" s="229"/>
      <c r="HS79" s="229"/>
      <c r="HT79" s="229"/>
      <c r="HU79" s="229"/>
      <c r="HV79" s="229"/>
      <c r="HW79" s="229"/>
      <c r="HX79" s="229"/>
      <c r="HY79" s="229"/>
      <c r="HZ79" s="229"/>
      <c r="IA79" s="229"/>
      <c r="IB79" s="229"/>
      <c r="IC79" s="229"/>
      <c r="ID79" s="229"/>
      <c r="IE79" s="229"/>
      <c r="IF79" s="229"/>
      <c r="IG79" s="229"/>
      <c r="IH79" s="229"/>
      <c r="II79" s="229"/>
      <c r="IJ79" s="229"/>
      <c r="IK79" s="229"/>
      <c r="IL79" s="229"/>
      <c r="IM79" s="229"/>
      <c r="IN79" s="229"/>
      <c r="IO79" s="229"/>
      <c r="IP79" s="229"/>
      <c r="IQ79" s="229"/>
      <c r="IR79" s="229"/>
      <c r="IS79" s="229"/>
      <c r="IT79" s="229"/>
      <c r="IU79" s="229"/>
      <c r="IV79" s="229"/>
    </row>
    <row r="80" spans="1:256" s="225" customFormat="1" ht="24.75" customHeight="1" x14ac:dyDescent="0.35">
      <c r="A80" s="461">
        <f>A77-0.01</f>
        <v>-3.1199999999999974</v>
      </c>
      <c r="B80" s="477" t="s">
        <v>335</v>
      </c>
      <c r="C80" s="385" t="s">
        <v>81</v>
      </c>
      <c r="D80" s="363"/>
      <c r="E80" s="363"/>
      <c r="F80" s="363"/>
      <c r="G80" s="386"/>
      <c r="H80" s="311" t="s">
        <v>6</v>
      </c>
      <c r="I80" s="731"/>
      <c r="J80" s="313"/>
      <c r="K80" s="604"/>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c r="EI80" s="229"/>
      <c r="EJ80" s="229"/>
      <c r="EK80" s="229"/>
      <c r="EL80" s="229"/>
      <c r="EM80" s="229"/>
      <c r="EN80" s="229"/>
      <c r="EO80" s="229"/>
      <c r="EP80" s="229"/>
      <c r="EQ80" s="229"/>
      <c r="ER80" s="229"/>
      <c r="ES80" s="229"/>
      <c r="ET80" s="229"/>
      <c r="EU80" s="229"/>
      <c r="EV80" s="229"/>
      <c r="EW80" s="229"/>
      <c r="EX80" s="229"/>
      <c r="EY80" s="229"/>
      <c r="EZ80" s="229"/>
      <c r="FA80" s="229"/>
      <c r="FB80" s="229"/>
      <c r="FC80" s="229"/>
      <c r="FD80" s="229"/>
      <c r="FE80" s="229"/>
      <c r="FF80" s="229"/>
      <c r="FG80" s="229"/>
      <c r="FH80" s="229"/>
      <c r="FI80" s="229"/>
      <c r="FJ80" s="229"/>
      <c r="FK80" s="229"/>
      <c r="FL80" s="229"/>
      <c r="FM80" s="229"/>
      <c r="FN80" s="229"/>
      <c r="FO80" s="229"/>
      <c r="FP80" s="229"/>
      <c r="FQ80" s="229"/>
      <c r="FR80" s="229"/>
      <c r="FS80" s="229"/>
      <c r="FT80" s="229"/>
      <c r="FU80" s="229"/>
      <c r="FV80" s="229"/>
      <c r="FW80" s="229"/>
      <c r="FX80" s="229"/>
      <c r="FY80" s="229"/>
      <c r="FZ80" s="229"/>
      <c r="GA80" s="229"/>
      <c r="GB80" s="229"/>
      <c r="GC80" s="229"/>
      <c r="GD80" s="229"/>
      <c r="GE80" s="229"/>
      <c r="GF80" s="229"/>
      <c r="GG80" s="229"/>
      <c r="GH80" s="229"/>
      <c r="GI80" s="229"/>
      <c r="GJ80" s="229"/>
      <c r="GK80" s="229"/>
      <c r="GL80" s="229"/>
      <c r="GM80" s="229"/>
      <c r="GN80" s="229"/>
      <c r="GO80" s="229"/>
      <c r="GP80" s="229"/>
      <c r="GQ80" s="229"/>
      <c r="GR80" s="229"/>
      <c r="GS80" s="229"/>
      <c r="GT80" s="229"/>
      <c r="GU80" s="229"/>
      <c r="GV80" s="229"/>
      <c r="GW80" s="229"/>
      <c r="GX80" s="229"/>
      <c r="GY80" s="229"/>
      <c r="GZ80" s="229"/>
      <c r="HA80" s="229"/>
      <c r="HB80" s="229"/>
      <c r="HC80" s="229"/>
      <c r="HD80" s="229"/>
      <c r="HE80" s="229"/>
      <c r="HF80" s="229"/>
      <c r="HG80" s="229"/>
      <c r="HH80" s="229"/>
      <c r="HI80" s="229"/>
      <c r="HJ80" s="229"/>
      <c r="HK80" s="229"/>
      <c r="HL80" s="229"/>
      <c r="HM80" s="229"/>
      <c r="HN80" s="229"/>
      <c r="HO80" s="229"/>
      <c r="HP80" s="229"/>
      <c r="HQ80" s="229"/>
      <c r="HR80" s="229"/>
      <c r="HS80" s="229"/>
      <c r="HT80" s="229"/>
      <c r="HU80" s="229"/>
      <c r="HV80" s="229"/>
      <c r="HW80" s="229"/>
      <c r="HX80" s="229"/>
      <c r="HY80" s="229"/>
      <c r="HZ80" s="229"/>
      <c r="IA80" s="229"/>
      <c r="IB80" s="229"/>
      <c r="IC80" s="229"/>
      <c r="ID80" s="229"/>
      <c r="IE80" s="229"/>
      <c r="IF80" s="229"/>
      <c r="IG80" s="229"/>
      <c r="IH80" s="229"/>
      <c r="II80" s="229"/>
      <c r="IJ80" s="229"/>
      <c r="IK80" s="229"/>
      <c r="IL80" s="229"/>
      <c r="IM80" s="229"/>
      <c r="IN80" s="229"/>
      <c r="IO80" s="229"/>
      <c r="IP80" s="229"/>
      <c r="IQ80" s="229"/>
      <c r="IR80" s="229"/>
      <c r="IS80" s="229"/>
      <c r="IT80" s="229"/>
      <c r="IU80" s="229"/>
      <c r="IV80" s="229"/>
    </row>
    <row r="81" spans="1:256" s="225" customFormat="1" ht="24.75" customHeight="1" x14ac:dyDescent="0.35">
      <c r="A81" s="461"/>
      <c r="B81" s="477"/>
      <c r="C81" s="308" t="str">
        <f>CONCATENATE("(IF 4 &gt;&gt; ",-A90,")")</f>
        <v>(IF 4 &gt;&gt; 3.14)</v>
      </c>
      <c r="D81" s="309"/>
      <c r="E81" s="309"/>
      <c r="F81" s="309"/>
      <c r="G81" s="310"/>
      <c r="H81" s="311"/>
      <c r="I81" s="731"/>
      <c r="J81" s="313"/>
      <c r="K81" s="604"/>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c r="DP81" s="229"/>
      <c r="DQ81" s="229"/>
      <c r="DR81" s="229"/>
      <c r="DS81" s="229"/>
      <c r="DT81" s="229"/>
      <c r="DU81" s="229"/>
      <c r="DV81" s="229"/>
      <c r="DW81" s="229"/>
      <c r="DX81" s="229"/>
      <c r="DY81" s="229"/>
      <c r="DZ81" s="229"/>
      <c r="EA81" s="229"/>
      <c r="EB81" s="229"/>
      <c r="EC81" s="229"/>
      <c r="ED81" s="229"/>
      <c r="EE81" s="229"/>
      <c r="EF81" s="229"/>
      <c r="EG81" s="229"/>
      <c r="EH81" s="229"/>
      <c r="EI81" s="229"/>
      <c r="EJ81" s="229"/>
      <c r="EK81" s="229"/>
      <c r="EL81" s="229"/>
      <c r="EM81" s="229"/>
      <c r="EN81" s="229"/>
      <c r="EO81" s="229"/>
      <c r="EP81" s="229"/>
      <c r="EQ81" s="229"/>
      <c r="ER81" s="229"/>
      <c r="ES81" s="229"/>
      <c r="ET81" s="229"/>
      <c r="EU81" s="229"/>
      <c r="EV81" s="229"/>
      <c r="EW81" s="229"/>
      <c r="EX81" s="229"/>
      <c r="EY81" s="229"/>
      <c r="EZ81" s="229"/>
      <c r="FA81" s="229"/>
      <c r="FB81" s="229"/>
      <c r="FC81" s="229"/>
      <c r="FD81" s="229"/>
      <c r="FE81" s="229"/>
      <c r="FF81" s="229"/>
      <c r="FG81" s="229"/>
      <c r="FH81" s="229"/>
      <c r="FI81" s="229"/>
      <c r="FJ81" s="229"/>
      <c r="FK81" s="229"/>
      <c r="FL81" s="229"/>
      <c r="FM81" s="229"/>
      <c r="FN81" s="229"/>
      <c r="FO81" s="229"/>
      <c r="FP81" s="229"/>
      <c r="FQ81" s="229"/>
      <c r="FR81" s="229"/>
      <c r="FS81" s="229"/>
      <c r="FT81" s="229"/>
      <c r="FU81" s="229"/>
      <c r="FV81" s="229"/>
      <c r="FW81" s="229"/>
      <c r="FX81" s="229"/>
      <c r="FY81" s="229"/>
      <c r="FZ81" s="229"/>
      <c r="GA81" s="229"/>
      <c r="GB81" s="229"/>
      <c r="GC81" s="229"/>
      <c r="GD81" s="229"/>
      <c r="GE81" s="229"/>
      <c r="GF81" s="229"/>
      <c r="GG81" s="229"/>
      <c r="GH81" s="229"/>
      <c r="GI81" s="229"/>
      <c r="GJ81" s="229"/>
      <c r="GK81" s="229"/>
      <c r="GL81" s="229"/>
      <c r="GM81" s="229"/>
      <c r="GN81" s="229"/>
      <c r="GO81" s="229"/>
      <c r="GP81" s="229"/>
      <c r="GQ81" s="229"/>
      <c r="GR81" s="229"/>
      <c r="GS81" s="229"/>
      <c r="GT81" s="229"/>
      <c r="GU81" s="229"/>
      <c r="GV81" s="229"/>
      <c r="GW81" s="229"/>
      <c r="GX81" s="229"/>
      <c r="GY81" s="229"/>
      <c r="GZ81" s="229"/>
      <c r="HA81" s="229"/>
      <c r="HB81" s="229"/>
      <c r="HC81" s="229"/>
      <c r="HD81" s="229"/>
      <c r="HE81" s="229"/>
      <c r="HF81" s="229"/>
      <c r="HG81" s="229"/>
      <c r="HH81" s="229"/>
      <c r="HI81" s="229"/>
      <c r="HJ81" s="229"/>
      <c r="HK81" s="229"/>
      <c r="HL81" s="229"/>
      <c r="HM81" s="229"/>
      <c r="HN81" s="229"/>
      <c r="HO81" s="229"/>
      <c r="HP81" s="229"/>
      <c r="HQ81" s="229"/>
      <c r="HR81" s="229"/>
      <c r="HS81" s="229"/>
      <c r="HT81" s="229"/>
      <c r="HU81" s="229"/>
      <c r="HV81" s="229"/>
      <c r="HW81" s="229"/>
      <c r="HX81" s="229"/>
      <c r="HY81" s="229"/>
      <c r="HZ81" s="229"/>
      <c r="IA81" s="229"/>
      <c r="IB81" s="229"/>
      <c r="IC81" s="229"/>
      <c r="ID81" s="229"/>
      <c r="IE81" s="229"/>
      <c r="IF81" s="229"/>
      <c r="IG81" s="229"/>
      <c r="IH81" s="229"/>
      <c r="II81" s="229"/>
      <c r="IJ81" s="229"/>
      <c r="IK81" s="229"/>
      <c r="IL81" s="229"/>
      <c r="IM81" s="229"/>
      <c r="IN81" s="229"/>
      <c r="IO81" s="229"/>
      <c r="IP81" s="229"/>
      <c r="IQ81" s="229"/>
      <c r="IR81" s="229"/>
      <c r="IS81" s="229"/>
      <c r="IT81" s="229"/>
      <c r="IU81" s="229"/>
      <c r="IV81" s="229"/>
    </row>
    <row r="82" spans="1:256" s="225" customFormat="1" x14ac:dyDescent="0.35">
      <c r="A82" s="249"/>
      <c r="B82" s="214" t="s">
        <v>283</v>
      </c>
      <c r="C82" s="189">
        <v>1</v>
      </c>
      <c r="D82" s="743"/>
      <c r="E82" s="743"/>
      <c r="F82" s="743"/>
      <c r="G82" s="250"/>
      <c r="H82" s="311"/>
      <c r="I82" s="731"/>
      <c r="J82" s="313"/>
      <c r="K82" s="604"/>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c r="DP82" s="229"/>
      <c r="DQ82" s="229"/>
      <c r="DR82" s="229"/>
      <c r="DS82" s="229"/>
      <c r="DT82" s="229"/>
      <c r="DU82" s="229"/>
      <c r="DV82" s="229"/>
      <c r="DW82" s="229"/>
      <c r="DX82" s="229"/>
      <c r="DY82" s="229"/>
      <c r="DZ82" s="229"/>
      <c r="EA82" s="229"/>
      <c r="EB82" s="229"/>
      <c r="EC82" s="229"/>
      <c r="ED82" s="229"/>
      <c r="EE82" s="229"/>
      <c r="EF82" s="229"/>
      <c r="EG82" s="229"/>
      <c r="EH82" s="229"/>
      <c r="EI82" s="229"/>
      <c r="EJ82" s="229"/>
      <c r="EK82" s="229"/>
      <c r="EL82" s="229"/>
      <c r="EM82" s="229"/>
      <c r="EN82" s="229"/>
      <c r="EO82" s="229"/>
      <c r="EP82" s="229"/>
      <c r="EQ82" s="229"/>
      <c r="ER82" s="229"/>
      <c r="ES82" s="229"/>
      <c r="ET82" s="229"/>
      <c r="EU82" s="229"/>
      <c r="EV82" s="229"/>
      <c r="EW82" s="229"/>
      <c r="EX82" s="229"/>
      <c r="EY82" s="229"/>
      <c r="EZ82" s="229"/>
      <c r="FA82" s="229"/>
      <c r="FB82" s="229"/>
      <c r="FC82" s="229"/>
      <c r="FD82" s="229"/>
      <c r="FE82" s="229"/>
      <c r="FF82" s="229"/>
      <c r="FG82" s="229"/>
      <c r="FH82" s="229"/>
      <c r="FI82" s="229"/>
      <c r="FJ82" s="229"/>
      <c r="FK82" s="229"/>
      <c r="FL82" s="229"/>
      <c r="FM82" s="229"/>
      <c r="FN82" s="229"/>
      <c r="FO82" s="229"/>
      <c r="FP82" s="229"/>
      <c r="FQ82" s="229"/>
      <c r="FR82" s="229"/>
      <c r="FS82" s="229"/>
      <c r="FT82" s="229"/>
      <c r="FU82" s="229"/>
      <c r="FV82" s="229"/>
      <c r="FW82" s="229"/>
      <c r="FX82" s="229"/>
      <c r="FY82" s="229"/>
      <c r="FZ82" s="229"/>
      <c r="GA82" s="229"/>
      <c r="GB82" s="229"/>
      <c r="GC82" s="229"/>
      <c r="GD82" s="229"/>
      <c r="GE82" s="229"/>
      <c r="GF82" s="229"/>
      <c r="GG82" s="229"/>
      <c r="GH82" s="229"/>
      <c r="GI82" s="229"/>
      <c r="GJ82" s="229"/>
      <c r="GK82" s="229"/>
      <c r="GL82" s="229"/>
      <c r="GM82" s="229"/>
      <c r="GN82" s="229"/>
      <c r="GO82" s="229"/>
      <c r="GP82" s="229"/>
      <c r="GQ82" s="229"/>
      <c r="GR82" s="229"/>
      <c r="GS82" s="229"/>
      <c r="GT82" s="229"/>
      <c r="GU82" s="229"/>
      <c r="GV82" s="229"/>
      <c r="GW82" s="229"/>
      <c r="GX82" s="229"/>
      <c r="GY82" s="229"/>
      <c r="GZ82" s="229"/>
      <c r="HA82" s="229"/>
      <c r="HB82" s="229"/>
      <c r="HC82" s="229"/>
      <c r="HD82" s="229"/>
      <c r="HE82" s="229"/>
      <c r="HF82" s="229"/>
      <c r="HG82" s="229"/>
      <c r="HH82" s="229"/>
      <c r="HI82" s="229"/>
      <c r="HJ82" s="229"/>
      <c r="HK82" s="229"/>
      <c r="HL82" s="229"/>
      <c r="HM82" s="229"/>
      <c r="HN82" s="229"/>
      <c r="HO82" s="229"/>
      <c r="HP82" s="229"/>
      <c r="HQ82" s="229"/>
      <c r="HR82" s="229"/>
      <c r="HS82" s="229"/>
      <c r="HT82" s="229"/>
      <c r="HU82" s="229"/>
      <c r="HV82" s="229"/>
      <c r="HW82" s="229"/>
      <c r="HX82" s="229"/>
      <c r="HY82" s="229"/>
      <c r="HZ82" s="229"/>
      <c r="IA82" s="229"/>
      <c r="IB82" s="229"/>
      <c r="IC82" s="229"/>
      <c r="ID82" s="229"/>
      <c r="IE82" s="229"/>
      <c r="IF82" s="229"/>
      <c r="IG82" s="229"/>
      <c r="IH82" s="229"/>
      <c r="II82" s="229"/>
      <c r="IJ82" s="229"/>
      <c r="IK82" s="229"/>
      <c r="IL82" s="229"/>
      <c r="IM82" s="229"/>
      <c r="IN82" s="229"/>
      <c r="IO82" s="229"/>
      <c r="IP82" s="229"/>
      <c r="IQ82" s="229"/>
      <c r="IR82" s="229"/>
      <c r="IS82" s="229"/>
      <c r="IT82" s="229"/>
      <c r="IU82" s="229"/>
      <c r="IV82" s="229"/>
    </row>
    <row r="83" spans="1:256" s="225" customFormat="1" x14ac:dyDescent="0.35">
      <c r="A83" s="249"/>
      <c r="B83" s="224" t="s">
        <v>284</v>
      </c>
      <c r="C83" s="251">
        <f>+C82+1</f>
        <v>2</v>
      </c>
      <c r="D83" s="743"/>
      <c r="E83" s="743"/>
      <c r="F83" s="743"/>
      <c r="G83" s="250"/>
      <c r="H83" s="311"/>
      <c r="I83" s="731"/>
      <c r="J83" s="313"/>
      <c r="K83" s="604"/>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c r="DQ83" s="229"/>
      <c r="DR83" s="229"/>
      <c r="DS83" s="229"/>
      <c r="DT83" s="229"/>
      <c r="DU83" s="229"/>
      <c r="DV83" s="229"/>
      <c r="DW83" s="229"/>
      <c r="DX83" s="229"/>
      <c r="DY83" s="229"/>
      <c r="DZ83" s="229"/>
      <c r="EA83" s="229"/>
      <c r="EB83" s="229"/>
      <c r="EC83" s="229"/>
      <c r="ED83" s="229"/>
      <c r="EE83" s="229"/>
      <c r="EF83" s="229"/>
      <c r="EG83" s="229"/>
      <c r="EH83" s="229"/>
      <c r="EI83" s="229"/>
      <c r="EJ83" s="229"/>
      <c r="EK83" s="229"/>
      <c r="EL83" s="229"/>
      <c r="EM83" s="229"/>
      <c r="EN83" s="229"/>
      <c r="EO83" s="229"/>
      <c r="EP83" s="229"/>
      <c r="EQ83" s="229"/>
      <c r="ER83" s="229"/>
      <c r="ES83" s="229"/>
      <c r="ET83" s="229"/>
      <c r="EU83" s="229"/>
      <c r="EV83" s="229"/>
      <c r="EW83" s="229"/>
      <c r="EX83" s="229"/>
      <c r="EY83" s="229"/>
      <c r="EZ83" s="229"/>
      <c r="FA83" s="229"/>
      <c r="FB83" s="229"/>
      <c r="FC83" s="229"/>
      <c r="FD83" s="229"/>
      <c r="FE83" s="229"/>
      <c r="FF83" s="229"/>
      <c r="FG83" s="229"/>
      <c r="FH83" s="229"/>
      <c r="FI83" s="229"/>
      <c r="FJ83" s="229"/>
      <c r="FK83" s="229"/>
      <c r="FL83" s="229"/>
      <c r="FM83" s="229"/>
      <c r="FN83" s="229"/>
      <c r="FO83" s="229"/>
      <c r="FP83" s="229"/>
      <c r="FQ83" s="229"/>
      <c r="FR83" s="229"/>
      <c r="FS83" s="229"/>
      <c r="FT83" s="229"/>
      <c r="FU83" s="229"/>
      <c r="FV83" s="229"/>
      <c r="FW83" s="229"/>
      <c r="FX83" s="229"/>
      <c r="FY83" s="229"/>
      <c r="FZ83" s="229"/>
      <c r="GA83" s="229"/>
      <c r="GB83" s="229"/>
      <c r="GC83" s="229"/>
      <c r="GD83" s="229"/>
      <c r="GE83" s="229"/>
      <c r="GF83" s="229"/>
      <c r="GG83" s="229"/>
      <c r="GH83" s="229"/>
      <c r="GI83" s="229"/>
      <c r="GJ83" s="229"/>
      <c r="GK83" s="229"/>
      <c r="GL83" s="229"/>
      <c r="GM83" s="229"/>
      <c r="GN83" s="229"/>
      <c r="GO83" s="229"/>
      <c r="GP83" s="229"/>
      <c r="GQ83" s="229"/>
      <c r="GR83" s="229"/>
      <c r="GS83" s="229"/>
      <c r="GT83" s="229"/>
      <c r="GU83" s="229"/>
      <c r="GV83" s="229"/>
      <c r="GW83" s="229"/>
      <c r="GX83" s="229"/>
      <c r="GY83" s="229"/>
      <c r="GZ83" s="229"/>
      <c r="HA83" s="229"/>
      <c r="HB83" s="229"/>
      <c r="HC83" s="229"/>
      <c r="HD83" s="229"/>
      <c r="HE83" s="229"/>
      <c r="HF83" s="229"/>
      <c r="HG83" s="229"/>
      <c r="HH83" s="229"/>
      <c r="HI83" s="229"/>
      <c r="HJ83" s="229"/>
      <c r="HK83" s="229"/>
      <c r="HL83" s="229"/>
      <c r="HM83" s="229"/>
      <c r="HN83" s="229"/>
      <c r="HO83" s="229"/>
      <c r="HP83" s="229"/>
      <c r="HQ83" s="229"/>
      <c r="HR83" s="229"/>
      <c r="HS83" s="229"/>
      <c r="HT83" s="229"/>
      <c r="HU83" s="229"/>
      <c r="HV83" s="229"/>
      <c r="HW83" s="229"/>
      <c r="HX83" s="229"/>
      <c r="HY83" s="229"/>
      <c r="HZ83" s="229"/>
      <c r="IA83" s="229"/>
      <c r="IB83" s="229"/>
      <c r="IC83" s="229"/>
      <c r="ID83" s="229"/>
      <c r="IE83" s="229"/>
      <c r="IF83" s="229"/>
      <c r="IG83" s="229"/>
      <c r="IH83" s="229"/>
      <c r="II83" s="229"/>
      <c r="IJ83" s="229"/>
      <c r="IK83" s="229"/>
      <c r="IL83" s="229"/>
      <c r="IM83" s="229"/>
      <c r="IN83" s="229"/>
      <c r="IO83" s="229"/>
      <c r="IP83" s="229"/>
      <c r="IQ83" s="229"/>
      <c r="IR83" s="229"/>
      <c r="IS83" s="229"/>
      <c r="IT83" s="229"/>
      <c r="IU83" s="229"/>
      <c r="IV83" s="229"/>
    </row>
    <row r="84" spans="1:256" s="225" customFormat="1" x14ac:dyDescent="0.35">
      <c r="A84" s="249"/>
      <c r="B84" s="224" t="s">
        <v>285</v>
      </c>
      <c r="C84" s="251">
        <f>+C83+1</f>
        <v>3</v>
      </c>
      <c r="D84" s="743"/>
      <c r="E84" s="743"/>
      <c r="F84" s="743"/>
      <c r="G84" s="250"/>
      <c r="H84" s="311"/>
      <c r="I84" s="731"/>
      <c r="J84" s="313"/>
      <c r="K84" s="604"/>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c r="DQ84" s="229"/>
      <c r="DR84" s="229"/>
      <c r="DS84" s="229"/>
      <c r="DT84" s="229"/>
      <c r="DU84" s="229"/>
      <c r="DV84" s="229"/>
      <c r="DW84" s="229"/>
      <c r="DX84" s="229"/>
      <c r="DY84" s="229"/>
      <c r="DZ84" s="229"/>
      <c r="EA84" s="229"/>
      <c r="EB84" s="229"/>
      <c r="EC84" s="229"/>
      <c r="ED84" s="229"/>
      <c r="EE84" s="229"/>
      <c r="EF84" s="229"/>
      <c r="EG84" s="229"/>
      <c r="EH84" s="229"/>
      <c r="EI84" s="229"/>
      <c r="EJ84" s="229"/>
      <c r="EK84" s="229"/>
      <c r="EL84" s="229"/>
      <c r="EM84" s="229"/>
      <c r="EN84" s="229"/>
      <c r="EO84" s="229"/>
      <c r="EP84" s="229"/>
      <c r="EQ84" s="229"/>
      <c r="ER84" s="229"/>
      <c r="ES84" s="229"/>
      <c r="ET84" s="229"/>
      <c r="EU84" s="229"/>
      <c r="EV84" s="229"/>
      <c r="EW84" s="229"/>
      <c r="EX84" s="229"/>
      <c r="EY84" s="229"/>
      <c r="EZ84" s="229"/>
      <c r="FA84" s="229"/>
      <c r="FB84" s="229"/>
      <c r="FC84" s="229"/>
      <c r="FD84" s="229"/>
      <c r="FE84" s="229"/>
      <c r="FF84" s="229"/>
      <c r="FG84" s="229"/>
      <c r="FH84" s="229"/>
      <c r="FI84" s="229"/>
      <c r="FJ84" s="229"/>
      <c r="FK84" s="229"/>
      <c r="FL84" s="229"/>
      <c r="FM84" s="229"/>
      <c r="FN84" s="229"/>
      <c r="FO84" s="229"/>
      <c r="FP84" s="229"/>
      <c r="FQ84" s="229"/>
      <c r="FR84" s="229"/>
      <c r="FS84" s="229"/>
      <c r="FT84" s="229"/>
      <c r="FU84" s="229"/>
      <c r="FV84" s="229"/>
      <c r="FW84" s="229"/>
      <c r="FX84" s="229"/>
      <c r="FY84" s="229"/>
      <c r="FZ84" s="229"/>
      <c r="GA84" s="229"/>
      <c r="GB84" s="229"/>
      <c r="GC84" s="229"/>
      <c r="GD84" s="229"/>
      <c r="GE84" s="229"/>
      <c r="GF84" s="229"/>
      <c r="GG84" s="229"/>
      <c r="GH84" s="229"/>
      <c r="GI84" s="229"/>
      <c r="GJ84" s="229"/>
      <c r="GK84" s="229"/>
      <c r="GL84" s="229"/>
      <c r="GM84" s="229"/>
      <c r="GN84" s="229"/>
      <c r="GO84" s="229"/>
      <c r="GP84" s="229"/>
      <c r="GQ84" s="229"/>
      <c r="GR84" s="229"/>
      <c r="GS84" s="229"/>
      <c r="GT84" s="229"/>
      <c r="GU84" s="229"/>
      <c r="GV84" s="229"/>
      <c r="GW84" s="229"/>
      <c r="GX84" s="229"/>
      <c r="GY84" s="229"/>
      <c r="GZ84" s="229"/>
      <c r="HA84" s="229"/>
      <c r="HB84" s="229"/>
      <c r="HC84" s="229"/>
      <c r="HD84" s="229"/>
      <c r="HE84" s="229"/>
      <c r="HF84" s="229"/>
      <c r="HG84" s="229"/>
      <c r="HH84" s="229"/>
      <c r="HI84" s="229"/>
      <c r="HJ84" s="229"/>
      <c r="HK84" s="229"/>
      <c r="HL84" s="229"/>
      <c r="HM84" s="229"/>
      <c r="HN84" s="229"/>
      <c r="HO84" s="229"/>
      <c r="HP84" s="229"/>
      <c r="HQ84" s="229"/>
      <c r="HR84" s="229"/>
      <c r="HS84" s="229"/>
      <c r="HT84" s="229"/>
      <c r="HU84" s="229"/>
      <c r="HV84" s="229"/>
      <c r="HW84" s="229"/>
      <c r="HX84" s="229"/>
      <c r="HY84" s="229"/>
      <c r="HZ84" s="229"/>
      <c r="IA84" s="229"/>
      <c r="IB84" s="229"/>
      <c r="IC84" s="229"/>
      <c r="ID84" s="229"/>
      <c r="IE84" s="229"/>
      <c r="IF84" s="229"/>
      <c r="IG84" s="229"/>
      <c r="IH84" s="229"/>
      <c r="II84" s="229"/>
      <c r="IJ84" s="229"/>
      <c r="IK84" s="229"/>
      <c r="IL84" s="229"/>
      <c r="IM84" s="229"/>
      <c r="IN84" s="229"/>
      <c r="IO84" s="229"/>
      <c r="IP84" s="229"/>
      <c r="IQ84" s="229"/>
      <c r="IR84" s="229"/>
      <c r="IS84" s="229"/>
      <c r="IT84" s="229"/>
      <c r="IU84" s="229"/>
      <c r="IV84" s="229"/>
    </row>
    <row r="85" spans="1:256" s="225" customFormat="1" x14ac:dyDescent="0.35">
      <c r="A85" s="249"/>
      <c r="B85" s="224" t="s">
        <v>11</v>
      </c>
      <c r="C85" s="251">
        <f>+C84+1</f>
        <v>4</v>
      </c>
      <c r="D85" s="743"/>
      <c r="E85" s="743"/>
      <c r="F85" s="743"/>
      <c r="G85" s="250"/>
      <c r="H85" s="311"/>
      <c r="I85" s="731"/>
      <c r="J85" s="313"/>
      <c r="K85" s="604"/>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c r="DQ85" s="229"/>
      <c r="DR85" s="229"/>
      <c r="DS85" s="229"/>
      <c r="DT85" s="229"/>
      <c r="DU85" s="229"/>
      <c r="DV85" s="229"/>
      <c r="DW85" s="229"/>
      <c r="DX85" s="229"/>
      <c r="DY85" s="229"/>
      <c r="DZ85" s="229"/>
      <c r="EA85" s="229"/>
      <c r="EB85" s="229"/>
      <c r="EC85" s="229"/>
      <c r="ED85" s="229"/>
      <c r="EE85" s="229"/>
      <c r="EF85" s="229"/>
      <c r="EG85" s="229"/>
      <c r="EH85" s="229"/>
      <c r="EI85" s="229"/>
      <c r="EJ85" s="229"/>
      <c r="EK85" s="229"/>
      <c r="EL85" s="229"/>
      <c r="EM85" s="229"/>
      <c r="EN85" s="229"/>
      <c r="EO85" s="229"/>
      <c r="EP85" s="229"/>
      <c r="EQ85" s="229"/>
      <c r="ER85" s="229"/>
      <c r="ES85" s="229"/>
      <c r="ET85" s="229"/>
      <c r="EU85" s="229"/>
      <c r="EV85" s="229"/>
      <c r="EW85" s="229"/>
      <c r="EX85" s="229"/>
      <c r="EY85" s="229"/>
      <c r="EZ85" s="229"/>
      <c r="FA85" s="229"/>
      <c r="FB85" s="229"/>
      <c r="FC85" s="229"/>
      <c r="FD85" s="229"/>
      <c r="FE85" s="229"/>
      <c r="FF85" s="229"/>
      <c r="FG85" s="229"/>
      <c r="FH85" s="229"/>
      <c r="FI85" s="229"/>
      <c r="FJ85" s="229"/>
      <c r="FK85" s="229"/>
      <c r="FL85" s="229"/>
      <c r="FM85" s="229"/>
      <c r="FN85" s="229"/>
      <c r="FO85" s="229"/>
      <c r="FP85" s="229"/>
      <c r="FQ85" s="229"/>
      <c r="FR85" s="229"/>
      <c r="FS85" s="229"/>
      <c r="FT85" s="229"/>
      <c r="FU85" s="229"/>
      <c r="FV85" s="229"/>
      <c r="FW85" s="229"/>
      <c r="FX85" s="229"/>
      <c r="FY85" s="229"/>
      <c r="FZ85" s="229"/>
      <c r="GA85" s="229"/>
      <c r="GB85" s="229"/>
      <c r="GC85" s="229"/>
      <c r="GD85" s="229"/>
      <c r="GE85" s="229"/>
      <c r="GF85" s="229"/>
      <c r="GG85" s="229"/>
      <c r="GH85" s="229"/>
      <c r="GI85" s="229"/>
      <c r="GJ85" s="229"/>
      <c r="GK85" s="229"/>
      <c r="GL85" s="229"/>
      <c r="GM85" s="229"/>
      <c r="GN85" s="229"/>
      <c r="GO85" s="229"/>
      <c r="GP85" s="229"/>
      <c r="GQ85" s="229"/>
      <c r="GR85" s="229"/>
      <c r="GS85" s="229"/>
      <c r="GT85" s="229"/>
      <c r="GU85" s="229"/>
      <c r="GV85" s="229"/>
      <c r="GW85" s="229"/>
      <c r="GX85" s="229"/>
      <c r="GY85" s="229"/>
      <c r="GZ85" s="229"/>
      <c r="HA85" s="229"/>
      <c r="HB85" s="229"/>
      <c r="HC85" s="229"/>
      <c r="HD85" s="229"/>
      <c r="HE85" s="229"/>
      <c r="HF85" s="229"/>
      <c r="HG85" s="229"/>
      <c r="HH85" s="229"/>
      <c r="HI85" s="229"/>
      <c r="HJ85" s="229"/>
      <c r="HK85" s="229"/>
      <c r="HL85" s="229"/>
      <c r="HM85" s="229"/>
      <c r="HN85" s="229"/>
      <c r="HO85" s="229"/>
      <c r="HP85" s="229"/>
      <c r="HQ85" s="229"/>
      <c r="HR85" s="229"/>
      <c r="HS85" s="229"/>
      <c r="HT85" s="229"/>
      <c r="HU85" s="229"/>
      <c r="HV85" s="229"/>
      <c r="HW85" s="229"/>
      <c r="HX85" s="229"/>
      <c r="HY85" s="229"/>
      <c r="HZ85" s="229"/>
      <c r="IA85" s="229"/>
      <c r="IB85" s="229"/>
      <c r="IC85" s="229"/>
      <c r="ID85" s="229"/>
      <c r="IE85" s="229"/>
      <c r="IF85" s="229"/>
      <c r="IG85" s="229"/>
      <c r="IH85" s="229"/>
      <c r="II85" s="229"/>
      <c r="IJ85" s="229"/>
      <c r="IK85" s="229"/>
      <c r="IL85" s="229"/>
      <c r="IM85" s="229"/>
      <c r="IN85" s="229"/>
      <c r="IO85" s="229"/>
      <c r="IP85" s="229"/>
      <c r="IQ85" s="229"/>
      <c r="IR85" s="229"/>
      <c r="IS85" s="229"/>
      <c r="IT85" s="229"/>
      <c r="IU85" s="229"/>
      <c r="IV85" s="229"/>
    </row>
    <row r="86" spans="1:256" s="225" customFormat="1" x14ac:dyDescent="0.35">
      <c r="A86" s="249"/>
      <c r="B86" s="224" t="s">
        <v>286</v>
      </c>
      <c r="C86" s="251">
        <v>96</v>
      </c>
      <c r="D86" s="743"/>
      <c r="E86" s="743"/>
      <c r="F86" s="743"/>
      <c r="G86" s="250"/>
      <c r="H86" s="314"/>
      <c r="I86" s="315"/>
      <c r="J86" s="316"/>
      <c r="K86" s="604"/>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229"/>
      <c r="DQ86" s="229"/>
      <c r="DR86" s="229"/>
      <c r="DS86" s="229"/>
      <c r="DT86" s="229"/>
      <c r="DU86" s="229"/>
      <c r="DV86" s="229"/>
      <c r="DW86" s="229"/>
      <c r="DX86" s="229"/>
      <c r="DY86" s="229"/>
      <c r="DZ86" s="229"/>
      <c r="EA86" s="229"/>
      <c r="EB86" s="229"/>
      <c r="EC86" s="229"/>
      <c r="ED86" s="229"/>
      <c r="EE86" s="229"/>
      <c r="EF86" s="229"/>
      <c r="EG86" s="229"/>
      <c r="EH86" s="229"/>
      <c r="EI86" s="229"/>
      <c r="EJ86" s="229"/>
      <c r="EK86" s="229"/>
      <c r="EL86" s="229"/>
      <c r="EM86" s="229"/>
      <c r="EN86" s="229"/>
      <c r="EO86" s="229"/>
      <c r="EP86" s="229"/>
      <c r="EQ86" s="229"/>
      <c r="ER86" s="229"/>
      <c r="ES86" s="229"/>
      <c r="ET86" s="229"/>
      <c r="EU86" s="229"/>
      <c r="EV86" s="229"/>
      <c r="EW86" s="229"/>
      <c r="EX86" s="229"/>
      <c r="EY86" s="229"/>
      <c r="EZ86" s="229"/>
      <c r="FA86" s="229"/>
      <c r="FB86" s="229"/>
      <c r="FC86" s="229"/>
      <c r="FD86" s="229"/>
      <c r="FE86" s="229"/>
      <c r="FF86" s="229"/>
      <c r="FG86" s="229"/>
      <c r="FH86" s="229"/>
      <c r="FI86" s="229"/>
      <c r="FJ86" s="229"/>
      <c r="FK86" s="229"/>
      <c r="FL86" s="229"/>
      <c r="FM86" s="229"/>
      <c r="FN86" s="229"/>
      <c r="FO86" s="229"/>
      <c r="FP86" s="229"/>
      <c r="FQ86" s="229"/>
      <c r="FR86" s="229"/>
      <c r="FS86" s="229"/>
      <c r="FT86" s="229"/>
      <c r="FU86" s="229"/>
      <c r="FV86" s="229"/>
      <c r="FW86" s="229"/>
      <c r="FX86" s="229"/>
      <c r="FY86" s="229"/>
      <c r="FZ86" s="229"/>
      <c r="GA86" s="229"/>
      <c r="GB86" s="229"/>
      <c r="GC86" s="229"/>
      <c r="GD86" s="229"/>
      <c r="GE86" s="229"/>
      <c r="GF86" s="229"/>
      <c r="GG86" s="229"/>
      <c r="GH86" s="229"/>
      <c r="GI86" s="229"/>
      <c r="GJ86" s="229"/>
      <c r="GK86" s="229"/>
      <c r="GL86" s="229"/>
      <c r="GM86" s="229"/>
      <c r="GN86" s="229"/>
      <c r="GO86" s="229"/>
      <c r="GP86" s="229"/>
      <c r="GQ86" s="229"/>
      <c r="GR86" s="229"/>
      <c r="GS86" s="229"/>
      <c r="GT86" s="229"/>
      <c r="GU86" s="229"/>
      <c r="GV86" s="229"/>
      <c r="GW86" s="229"/>
      <c r="GX86" s="229"/>
      <c r="GY86" s="229"/>
      <c r="GZ86" s="229"/>
      <c r="HA86" s="229"/>
      <c r="HB86" s="229"/>
      <c r="HC86" s="229"/>
      <c r="HD86" s="229"/>
      <c r="HE86" s="229"/>
      <c r="HF86" s="229"/>
      <c r="HG86" s="229"/>
      <c r="HH86" s="229"/>
      <c r="HI86" s="229"/>
      <c r="HJ86" s="229"/>
      <c r="HK86" s="229"/>
      <c r="HL86" s="229"/>
      <c r="HM86" s="229"/>
      <c r="HN86" s="229"/>
      <c r="HO86" s="229"/>
      <c r="HP86" s="229"/>
      <c r="HQ86" s="229"/>
      <c r="HR86" s="229"/>
      <c r="HS86" s="229"/>
      <c r="HT86" s="229"/>
      <c r="HU86" s="229"/>
      <c r="HV86" s="229"/>
      <c r="HW86" s="229"/>
      <c r="HX86" s="229"/>
      <c r="HY86" s="229"/>
      <c r="HZ86" s="229"/>
      <c r="IA86" s="229"/>
      <c r="IB86" s="229"/>
      <c r="IC86" s="229"/>
      <c r="ID86" s="229"/>
      <c r="IE86" s="229"/>
      <c r="IF86" s="229"/>
      <c r="IG86" s="229"/>
      <c r="IH86" s="229"/>
      <c r="II86" s="229"/>
      <c r="IJ86" s="229"/>
      <c r="IK86" s="229"/>
      <c r="IL86" s="229"/>
      <c r="IM86" s="229"/>
      <c r="IN86" s="229"/>
      <c r="IO86" s="229"/>
      <c r="IP86" s="229"/>
      <c r="IQ86" s="229"/>
      <c r="IR86" s="229"/>
      <c r="IS86" s="229"/>
      <c r="IT86" s="229"/>
      <c r="IU86" s="229"/>
      <c r="IV86" s="229"/>
    </row>
    <row r="87" spans="1:256" s="225" customFormat="1" ht="14.75" customHeight="1" x14ac:dyDescent="0.35">
      <c r="A87" s="460">
        <f>A80-0.01</f>
        <v>-3.1299999999999972</v>
      </c>
      <c r="B87" s="529" t="s">
        <v>287</v>
      </c>
      <c r="C87" s="385" t="s">
        <v>288</v>
      </c>
      <c r="D87" s="363"/>
      <c r="E87" s="363"/>
      <c r="F87" s="363"/>
      <c r="G87" s="386"/>
      <c r="H87" s="305" t="s">
        <v>281</v>
      </c>
      <c r="I87" s="306"/>
      <c r="J87" s="307"/>
      <c r="K87" s="604"/>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c r="DQ87" s="229"/>
      <c r="DR87" s="229"/>
      <c r="DS87" s="229"/>
      <c r="DT87" s="229"/>
      <c r="DU87" s="229"/>
      <c r="DV87" s="229"/>
      <c r="DW87" s="229"/>
      <c r="DX87" s="229"/>
      <c r="DY87" s="229"/>
      <c r="DZ87" s="229"/>
      <c r="EA87" s="229"/>
      <c r="EB87" s="229"/>
      <c r="EC87" s="229"/>
      <c r="ED87" s="229"/>
      <c r="EE87" s="229"/>
      <c r="EF87" s="229"/>
      <c r="EG87" s="229"/>
      <c r="EH87" s="229"/>
      <c r="EI87" s="229"/>
      <c r="EJ87" s="229"/>
      <c r="EK87" s="229"/>
      <c r="EL87" s="229"/>
      <c r="EM87" s="229"/>
      <c r="EN87" s="229"/>
      <c r="EO87" s="229"/>
      <c r="EP87" s="229"/>
      <c r="EQ87" s="229"/>
      <c r="ER87" s="229"/>
      <c r="ES87" s="229"/>
      <c r="ET87" s="229"/>
      <c r="EU87" s="229"/>
      <c r="EV87" s="229"/>
      <c r="EW87" s="229"/>
      <c r="EX87" s="229"/>
      <c r="EY87" s="229"/>
      <c r="EZ87" s="229"/>
      <c r="FA87" s="229"/>
      <c r="FB87" s="229"/>
      <c r="FC87" s="229"/>
      <c r="FD87" s="229"/>
      <c r="FE87" s="229"/>
      <c r="FF87" s="229"/>
      <c r="FG87" s="229"/>
      <c r="FH87" s="229"/>
      <c r="FI87" s="229"/>
      <c r="FJ87" s="229"/>
      <c r="FK87" s="229"/>
      <c r="FL87" s="229"/>
      <c r="FM87" s="229"/>
      <c r="FN87" s="229"/>
      <c r="FO87" s="229"/>
      <c r="FP87" s="229"/>
      <c r="FQ87" s="229"/>
      <c r="FR87" s="229"/>
      <c r="FS87" s="229"/>
      <c r="FT87" s="229"/>
      <c r="FU87" s="229"/>
      <c r="FV87" s="229"/>
      <c r="FW87" s="229"/>
      <c r="FX87" s="229"/>
      <c r="FY87" s="229"/>
      <c r="FZ87" s="229"/>
      <c r="GA87" s="229"/>
      <c r="GB87" s="229"/>
      <c r="GC87" s="229"/>
      <c r="GD87" s="229"/>
      <c r="GE87" s="229"/>
      <c r="GF87" s="229"/>
      <c r="GG87" s="229"/>
      <c r="GH87" s="229"/>
      <c r="GI87" s="229"/>
      <c r="GJ87" s="229"/>
      <c r="GK87" s="229"/>
      <c r="GL87" s="229"/>
      <c r="GM87" s="229"/>
      <c r="GN87" s="229"/>
      <c r="GO87" s="229"/>
      <c r="GP87" s="229"/>
      <c r="GQ87" s="229"/>
      <c r="GR87" s="229"/>
      <c r="GS87" s="229"/>
      <c r="GT87" s="229"/>
      <c r="GU87" s="229"/>
      <c r="GV87" s="229"/>
      <c r="GW87" s="229"/>
      <c r="GX87" s="229"/>
      <c r="GY87" s="229"/>
      <c r="GZ87" s="229"/>
      <c r="HA87" s="229"/>
      <c r="HB87" s="229"/>
      <c r="HC87" s="229"/>
      <c r="HD87" s="229"/>
      <c r="HE87" s="229"/>
      <c r="HF87" s="229"/>
      <c r="HG87" s="229"/>
      <c r="HH87" s="229"/>
      <c r="HI87" s="229"/>
      <c r="HJ87" s="229"/>
      <c r="HK87" s="229"/>
      <c r="HL87" s="229"/>
      <c r="HM87" s="229"/>
      <c r="HN87" s="229"/>
      <c r="HO87" s="229"/>
      <c r="HP87" s="229"/>
      <c r="HQ87" s="229"/>
      <c r="HR87" s="229"/>
      <c r="HS87" s="229"/>
      <c r="HT87" s="229"/>
      <c r="HU87" s="229"/>
      <c r="HV87" s="229"/>
      <c r="HW87" s="229"/>
      <c r="HX87" s="229"/>
      <c r="HY87" s="229"/>
      <c r="HZ87" s="229"/>
      <c r="IA87" s="229"/>
      <c r="IB87" s="229"/>
      <c r="IC87" s="229"/>
      <c r="ID87" s="229"/>
      <c r="IE87" s="229"/>
      <c r="IF87" s="229"/>
      <c r="IG87" s="229"/>
      <c r="IH87" s="229"/>
      <c r="II87" s="229"/>
      <c r="IJ87" s="229"/>
      <c r="IK87" s="229"/>
      <c r="IL87" s="229"/>
      <c r="IM87" s="229"/>
      <c r="IN87" s="229"/>
      <c r="IO87" s="229"/>
      <c r="IP87" s="229"/>
      <c r="IQ87" s="229"/>
      <c r="IR87" s="229"/>
      <c r="IS87" s="229"/>
      <c r="IT87" s="229"/>
      <c r="IU87" s="229"/>
      <c r="IV87" s="229"/>
    </row>
    <row r="88" spans="1:256" s="225" customFormat="1" x14ac:dyDescent="0.35">
      <c r="A88" s="461"/>
      <c r="B88" s="561"/>
      <c r="C88" s="601"/>
      <c r="D88" s="602"/>
      <c r="E88" s="602"/>
      <c r="F88" s="602"/>
      <c r="G88" s="603"/>
      <c r="H88" s="314"/>
      <c r="I88" s="315"/>
      <c r="J88" s="316"/>
      <c r="K88" s="604"/>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29"/>
      <c r="DR88" s="229"/>
      <c r="DS88" s="229"/>
      <c r="DT88" s="229"/>
      <c r="DU88" s="229"/>
      <c r="DV88" s="229"/>
      <c r="DW88" s="229"/>
      <c r="DX88" s="229"/>
      <c r="DY88" s="229"/>
      <c r="DZ88" s="229"/>
      <c r="EA88" s="229"/>
      <c r="EB88" s="229"/>
      <c r="EC88" s="229"/>
      <c r="ED88" s="229"/>
      <c r="EE88" s="229"/>
      <c r="EF88" s="229"/>
      <c r="EG88" s="229"/>
      <c r="EH88" s="229"/>
      <c r="EI88" s="229"/>
      <c r="EJ88" s="229"/>
      <c r="EK88" s="229"/>
      <c r="EL88" s="229"/>
      <c r="EM88" s="229"/>
      <c r="EN88" s="229"/>
      <c r="EO88" s="229"/>
      <c r="EP88" s="229"/>
      <c r="EQ88" s="229"/>
      <c r="ER88" s="229"/>
      <c r="ES88" s="229"/>
      <c r="ET88" s="229"/>
      <c r="EU88" s="229"/>
      <c r="EV88" s="229"/>
      <c r="EW88" s="229"/>
      <c r="EX88" s="229"/>
      <c r="EY88" s="229"/>
      <c r="EZ88" s="229"/>
      <c r="FA88" s="229"/>
      <c r="FB88" s="229"/>
      <c r="FC88" s="229"/>
      <c r="FD88" s="229"/>
      <c r="FE88" s="229"/>
      <c r="FF88" s="229"/>
      <c r="FG88" s="229"/>
      <c r="FH88" s="229"/>
      <c r="FI88" s="229"/>
      <c r="FJ88" s="229"/>
      <c r="FK88" s="229"/>
      <c r="FL88" s="229"/>
      <c r="FM88" s="229"/>
      <c r="FN88" s="229"/>
      <c r="FO88" s="229"/>
      <c r="FP88" s="229"/>
      <c r="FQ88" s="229"/>
      <c r="FR88" s="229"/>
      <c r="FS88" s="229"/>
      <c r="FT88" s="229"/>
      <c r="FU88" s="229"/>
      <c r="FV88" s="229"/>
      <c r="FW88" s="229"/>
      <c r="FX88" s="229"/>
      <c r="FY88" s="229"/>
      <c r="FZ88" s="229"/>
      <c r="GA88" s="229"/>
      <c r="GB88" s="229"/>
      <c r="GC88" s="229"/>
      <c r="GD88" s="229"/>
      <c r="GE88" s="229"/>
      <c r="GF88" s="229"/>
      <c r="GG88" s="229"/>
      <c r="GH88" s="229"/>
      <c r="GI88" s="229"/>
      <c r="GJ88" s="229"/>
      <c r="GK88" s="229"/>
      <c r="GL88" s="229"/>
      <c r="GM88" s="229"/>
      <c r="GN88" s="229"/>
      <c r="GO88" s="229"/>
      <c r="GP88" s="229"/>
      <c r="GQ88" s="229"/>
      <c r="GR88" s="229"/>
      <c r="GS88" s="229"/>
      <c r="GT88" s="229"/>
      <c r="GU88" s="229"/>
      <c r="GV88" s="229"/>
      <c r="GW88" s="229"/>
      <c r="GX88" s="229"/>
      <c r="GY88" s="229"/>
      <c r="GZ88" s="229"/>
      <c r="HA88" s="229"/>
      <c r="HB88" s="229"/>
      <c r="HC88" s="229"/>
      <c r="HD88" s="229"/>
      <c r="HE88" s="229"/>
      <c r="HF88" s="229"/>
      <c r="HG88" s="229"/>
      <c r="HH88" s="229"/>
      <c r="HI88" s="229"/>
      <c r="HJ88" s="229"/>
      <c r="HK88" s="229"/>
      <c r="HL88" s="229"/>
      <c r="HM88" s="229"/>
      <c r="HN88" s="229"/>
      <c r="HO88" s="229"/>
      <c r="HP88" s="229"/>
      <c r="HQ88" s="229"/>
      <c r="HR88" s="229"/>
      <c r="HS88" s="229"/>
      <c r="HT88" s="229"/>
      <c r="HU88" s="229"/>
      <c r="HV88" s="229"/>
      <c r="HW88" s="229"/>
      <c r="HX88" s="229"/>
      <c r="HY88" s="229"/>
      <c r="HZ88" s="229"/>
      <c r="IA88" s="229"/>
      <c r="IB88" s="229"/>
      <c r="IC88" s="229"/>
      <c r="ID88" s="229"/>
      <c r="IE88" s="229"/>
      <c r="IF88" s="229"/>
      <c r="IG88" s="229"/>
      <c r="IH88" s="229"/>
      <c r="II88" s="229"/>
      <c r="IJ88" s="229"/>
      <c r="IK88" s="229"/>
      <c r="IL88" s="229"/>
      <c r="IM88" s="229"/>
      <c r="IN88" s="229"/>
      <c r="IO88" s="229"/>
      <c r="IP88" s="229"/>
      <c r="IQ88" s="229"/>
      <c r="IR88" s="229"/>
      <c r="IS88" s="229"/>
      <c r="IT88" s="229"/>
      <c r="IU88" s="229"/>
      <c r="IV88" s="229"/>
    </row>
    <row r="89" spans="1:256" x14ac:dyDescent="0.35">
      <c r="A89" s="5" t="s">
        <v>142</v>
      </c>
      <c r="B89" s="402" t="s">
        <v>289</v>
      </c>
      <c r="C89" s="403"/>
      <c r="D89" s="403"/>
      <c r="E89" s="403"/>
      <c r="F89" s="403"/>
      <c r="G89" s="403"/>
      <c r="H89" s="403"/>
      <c r="I89" s="403"/>
      <c r="J89" s="509"/>
    </row>
    <row r="90" spans="1:256" ht="29.4" customHeight="1" x14ac:dyDescent="0.35">
      <c r="A90" s="155">
        <f>A87-0.01</f>
        <v>-3.139999999999997</v>
      </c>
      <c r="B90" s="134" t="s">
        <v>187</v>
      </c>
      <c r="C90" s="550" t="s">
        <v>45</v>
      </c>
      <c r="D90" s="551"/>
      <c r="E90" s="551"/>
      <c r="F90" s="551"/>
      <c r="G90" s="551"/>
      <c r="H90" s="551"/>
      <c r="I90" s="551"/>
      <c r="J90" s="552"/>
    </row>
    <row r="91" spans="1:256" s="13" customFormat="1" ht="21" x14ac:dyDescent="0.3">
      <c r="A91" s="123" t="s">
        <v>29</v>
      </c>
      <c r="B91" s="49" t="s">
        <v>188</v>
      </c>
      <c r="C91" s="581" t="s">
        <v>6</v>
      </c>
      <c r="D91" s="582"/>
      <c r="E91" s="582"/>
      <c r="F91" s="582"/>
      <c r="G91" s="582"/>
      <c r="H91" s="582"/>
      <c r="I91" s="582"/>
      <c r="J91" s="583"/>
      <c r="K91" s="17"/>
      <c r="L91" s="17"/>
    </row>
    <row r="92" spans="1:256" s="13" customFormat="1" ht="14" x14ac:dyDescent="0.3">
      <c r="A92" s="123" t="s">
        <v>30</v>
      </c>
      <c r="B92" s="84" t="s">
        <v>173</v>
      </c>
      <c r="C92" s="581" t="s">
        <v>6</v>
      </c>
      <c r="D92" s="582"/>
      <c r="E92" s="582"/>
      <c r="F92" s="582"/>
      <c r="G92" s="582"/>
      <c r="H92" s="582"/>
      <c r="I92" s="582"/>
      <c r="J92" s="583"/>
    </row>
    <row r="93" spans="1:256" s="13" customFormat="1" ht="14" x14ac:dyDescent="0.3">
      <c r="A93" s="122"/>
      <c r="B93" s="86"/>
      <c r="C93" s="744"/>
      <c r="D93" s="744"/>
      <c r="E93" s="744"/>
      <c r="F93" s="744"/>
      <c r="G93" s="744"/>
      <c r="H93" s="744"/>
      <c r="I93" s="744"/>
      <c r="J93" s="95"/>
    </row>
    <row r="94" spans="1:256" s="13" customFormat="1" ht="14" x14ac:dyDescent="0.3">
      <c r="A94" s="122"/>
      <c r="B94" s="254" t="str">
        <f>CONCATENATE("(IF ",-A90,".a+.b=0&gt;&gt;",-ROUND(A299,2),")")</f>
        <v>(IF 3.14.a+.b=0&gt;&gt;3.33)</v>
      </c>
      <c r="C94" s="744"/>
      <c r="D94" s="744"/>
      <c r="E94" s="744"/>
      <c r="F94" s="744"/>
      <c r="G94" s="744"/>
      <c r="H94" s="744"/>
      <c r="I94" s="744"/>
      <c r="J94" s="95"/>
    </row>
    <row r="95" spans="1:256" s="225" customFormat="1" ht="20" x14ac:dyDescent="0.35">
      <c r="A95" s="252">
        <f>A90-0.01</f>
        <v>-3.1499999999999968</v>
      </c>
      <c r="B95" s="148" t="s">
        <v>291</v>
      </c>
      <c r="C95" s="363" t="s">
        <v>292</v>
      </c>
      <c r="D95" s="363"/>
      <c r="E95" s="363"/>
      <c r="F95" s="363"/>
      <c r="G95" s="363"/>
      <c r="H95" s="305"/>
      <c r="I95" s="306"/>
      <c r="J95" s="307"/>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229"/>
      <c r="DQ95" s="229"/>
      <c r="DR95" s="229"/>
      <c r="DS95" s="229"/>
      <c r="DT95" s="229"/>
      <c r="DU95" s="229"/>
      <c r="DV95" s="229"/>
      <c r="DW95" s="229"/>
      <c r="DX95" s="229"/>
      <c r="DY95" s="229"/>
      <c r="DZ95" s="229"/>
      <c r="EA95" s="229"/>
      <c r="EB95" s="229"/>
      <c r="EC95" s="229"/>
      <c r="ED95" s="229"/>
      <c r="EE95" s="229"/>
      <c r="EF95" s="229"/>
      <c r="EG95" s="229"/>
      <c r="EH95" s="229"/>
      <c r="EI95" s="229"/>
      <c r="EJ95" s="229"/>
      <c r="EK95" s="229"/>
      <c r="EL95" s="229"/>
      <c r="EM95" s="229"/>
      <c r="EN95" s="229"/>
      <c r="EO95" s="229"/>
      <c r="EP95" s="229"/>
      <c r="EQ95" s="229"/>
      <c r="ER95" s="229"/>
      <c r="ES95" s="229"/>
      <c r="ET95" s="229"/>
      <c r="EU95" s="229"/>
      <c r="EV95" s="229"/>
      <c r="EW95" s="229"/>
      <c r="EX95" s="229"/>
      <c r="EY95" s="229"/>
      <c r="EZ95" s="229"/>
      <c r="FA95" s="229"/>
      <c r="FB95" s="229"/>
      <c r="FC95" s="229"/>
      <c r="FD95" s="229"/>
      <c r="FE95" s="229"/>
      <c r="FF95" s="229"/>
      <c r="FG95" s="229"/>
      <c r="FH95" s="229"/>
      <c r="FI95" s="229"/>
      <c r="FJ95" s="229"/>
      <c r="FK95" s="229"/>
      <c r="FL95" s="229"/>
      <c r="FM95" s="229"/>
      <c r="FN95" s="229"/>
      <c r="FO95" s="229"/>
      <c r="FP95" s="229"/>
      <c r="FQ95" s="229"/>
      <c r="FR95" s="229"/>
      <c r="FS95" s="229"/>
      <c r="FT95" s="229"/>
      <c r="FU95" s="229"/>
      <c r="FV95" s="229"/>
      <c r="FW95" s="229"/>
      <c r="FX95" s="229"/>
      <c r="FY95" s="229"/>
      <c r="FZ95" s="229"/>
      <c r="GA95" s="229"/>
      <c r="GB95" s="229"/>
      <c r="GC95" s="229"/>
      <c r="GD95" s="229"/>
      <c r="GE95" s="229"/>
      <c r="GF95" s="229"/>
      <c r="GG95" s="229"/>
      <c r="GH95" s="229"/>
      <c r="GI95" s="229"/>
      <c r="GJ95" s="229"/>
      <c r="GK95" s="229"/>
      <c r="GL95" s="229"/>
      <c r="GM95" s="229"/>
      <c r="GN95" s="229"/>
      <c r="GO95" s="229"/>
      <c r="GP95" s="229"/>
      <c r="GQ95" s="229"/>
      <c r="GR95" s="229"/>
      <c r="GS95" s="229"/>
      <c r="GT95" s="229"/>
      <c r="GU95" s="229"/>
      <c r="GV95" s="229"/>
      <c r="GW95" s="229"/>
      <c r="GX95" s="229"/>
      <c r="GY95" s="229"/>
      <c r="GZ95" s="229"/>
      <c r="HA95" s="229"/>
      <c r="HB95" s="229"/>
      <c r="HC95" s="229"/>
      <c r="HD95" s="229"/>
      <c r="HE95" s="229"/>
      <c r="HF95" s="229"/>
      <c r="HG95" s="229"/>
      <c r="HH95" s="229"/>
      <c r="HI95" s="229"/>
      <c r="HJ95" s="229"/>
      <c r="HK95" s="229"/>
      <c r="HL95" s="229"/>
      <c r="HM95" s="229"/>
      <c r="HN95" s="229"/>
      <c r="HO95" s="229"/>
      <c r="HP95" s="229"/>
      <c r="HQ95" s="229"/>
      <c r="HR95" s="229"/>
      <c r="HS95" s="229"/>
      <c r="HT95" s="229"/>
      <c r="HU95" s="229"/>
      <c r="HV95" s="229"/>
      <c r="HW95" s="229"/>
      <c r="HX95" s="229"/>
      <c r="HY95" s="229"/>
      <c r="HZ95" s="229"/>
      <c r="IA95" s="229"/>
      <c r="IB95" s="229"/>
      <c r="IC95" s="229"/>
      <c r="ID95" s="229"/>
      <c r="IE95" s="229"/>
      <c r="IF95" s="229"/>
      <c r="IG95" s="229"/>
      <c r="IH95" s="229"/>
      <c r="II95" s="229"/>
      <c r="IJ95" s="229"/>
      <c r="IK95" s="229"/>
      <c r="IL95" s="229"/>
      <c r="IM95" s="229"/>
      <c r="IN95" s="229"/>
      <c r="IO95" s="229"/>
      <c r="IP95" s="229"/>
      <c r="IQ95" s="229"/>
      <c r="IR95" s="229"/>
      <c r="IS95" s="229"/>
      <c r="IT95" s="229"/>
      <c r="IU95" s="229"/>
    </row>
    <row r="96" spans="1:256" s="225" customFormat="1" x14ac:dyDescent="0.35">
      <c r="A96" s="235"/>
      <c r="B96" s="620"/>
      <c r="C96" s="622" t="s">
        <v>293</v>
      </c>
      <c r="D96" s="623"/>
      <c r="E96" s="623"/>
      <c r="F96" s="623"/>
      <c r="G96" s="623"/>
      <c r="H96" s="565" t="s">
        <v>294</v>
      </c>
      <c r="I96" s="566"/>
      <c r="J96" s="567"/>
      <c r="K96" s="229"/>
      <c r="L96" s="229"/>
      <c r="M96" s="229"/>
      <c r="N96" s="229"/>
      <c r="O96" s="229"/>
      <c r="P96" s="229"/>
      <c r="Q96" s="229"/>
      <c r="R96" s="229"/>
      <c r="S96" s="229"/>
      <c r="T96" s="229"/>
      <c r="U96" s="229"/>
      <c r="V96" s="229"/>
      <c r="W96" s="229"/>
      <c r="X96" s="229"/>
      <c r="Y96" s="229"/>
      <c r="Z96" s="229"/>
      <c r="AA96" s="229"/>
      <c r="AB96" s="229"/>
      <c r="AC96" s="229"/>
      <c r="AD96" s="229"/>
    </row>
    <row r="97" spans="1:30" s="225" customFormat="1" x14ac:dyDescent="0.35">
      <c r="A97" s="235"/>
      <c r="B97" s="621"/>
      <c r="C97" s="543">
        <v>1</v>
      </c>
      <c r="D97" s="544"/>
      <c r="E97" s="544"/>
      <c r="F97" s="544"/>
      <c r="G97" s="545"/>
      <c r="H97" s="558" t="s">
        <v>295</v>
      </c>
      <c r="I97" s="559"/>
      <c r="J97" s="560"/>
      <c r="K97" s="229"/>
      <c r="L97" s="229"/>
      <c r="M97" s="229"/>
      <c r="N97" s="229"/>
      <c r="O97" s="229"/>
      <c r="P97" s="229"/>
      <c r="Q97" s="229"/>
      <c r="R97" s="229"/>
      <c r="S97" s="229"/>
      <c r="T97" s="229"/>
      <c r="U97" s="229"/>
      <c r="V97" s="229"/>
      <c r="W97" s="229"/>
      <c r="X97" s="229"/>
      <c r="Y97" s="229"/>
      <c r="Z97" s="229"/>
      <c r="AA97" s="229"/>
      <c r="AB97" s="229"/>
      <c r="AC97" s="229"/>
      <c r="AD97" s="229"/>
    </row>
    <row r="98" spans="1:30" s="225" customFormat="1" x14ac:dyDescent="0.35">
      <c r="A98" s="235"/>
      <c r="B98" s="621"/>
      <c r="C98" s="543">
        <v>2</v>
      </c>
      <c r="D98" s="544"/>
      <c r="E98" s="544"/>
      <c r="F98" s="544"/>
      <c r="G98" s="545"/>
      <c r="H98" s="558" t="s">
        <v>295</v>
      </c>
      <c r="I98" s="559"/>
      <c r="J98" s="560"/>
      <c r="K98" s="229"/>
      <c r="L98" s="229"/>
      <c r="M98" s="229"/>
      <c r="N98" s="229"/>
      <c r="O98" s="229"/>
      <c r="P98" s="229"/>
      <c r="Q98" s="229"/>
      <c r="R98" s="229"/>
      <c r="S98" s="229"/>
      <c r="T98" s="229"/>
      <c r="U98" s="229"/>
      <c r="V98" s="229"/>
      <c r="W98" s="229"/>
      <c r="X98" s="229"/>
      <c r="Y98" s="229"/>
      <c r="Z98" s="229"/>
      <c r="AA98" s="229"/>
      <c r="AB98" s="229"/>
      <c r="AC98" s="229"/>
      <c r="AD98" s="229"/>
    </row>
    <row r="99" spans="1:30" s="225" customFormat="1" x14ac:dyDescent="0.35">
      <c r="A99" s="235"/>
      <c r="B99" s="621"/>
      <c r="C99" s="617">
        <v>3</v>
      </c>
      <c r="D99" s="618"/>
      <c r="E99" s="618"/>
      <c r="F99" s="618"/>
      <c r="G99" s="619"/>
      <c r="H99" s="565" t="s">
        <v>295</v>
      </c>
      <c r="I99" s="566"/>
      <c r="J99" s="567"/>
      <c r="K99" s="229"/>
      <c r="L99" s="229"/>
      <c r="M99" s="229"/>
      <c r="N99" s="229"/>
      <c r="O99" s="229"/>
      <c r="P99" s="229"/>
      <c r="Q99" s="229"/>
      <c r="R99" s="229"/>
      <c r="S99" s="229"/>
      <c r="T99" s="229"/>
      <c r="U99" s="229"/>
      <c r="V99" s="229"/>
      <c r="W99" s="229"/>
      <c r="X99" s="229"/>
      <c r="Y99" s="229"/>
      <c r="Z99" s="229"/>
      <c r="AA99" s="229"/>
      <c r="AB99" s="229"/>
      <c r="AC99" s="229"/>
      <c r="AD99" s="229"/>
    </row>
    <row r="100" spans="1:30" ht="22" x14ac:dyDescent="0.35">
      <c r="A100" s="50"/>
      <c r="B100" s="253" t="s">
        <v>336</v>
      </c>
      <c r="C100" s="43"/>
      <c r="D100" s="43"/>
      <c r="E100" s="43"/>
      <c r="F100" s="43"/>
      <c r="G100" s="43"/>
      <c r="H100" s="43"/>
      <c r="I100" s="43"/>
      <c r="J100" s="44"/>
    </row>
    <row r="101" spans="1:30" s="13" customFormat="1" ht="14.4" customHeight="1" x14ac:dyDescent="0.3">
      <c r="A101" s="62">
        <f xml:space="preserve"> A95-0.01</f>
        <v>-3.1599999999999966</v>
      </c>
      <c r="B101" s="33" t="s">
        <v>339</v>
      </c>
      <c r="C101" s="255"/>
      <c r="D101" s="146"/>
      <c r="E101" s="146"/>
      <c r="F101" s="146"/>
      <c r="G101" s="147"/>
      <c r="H101" s="540" t="s">
        <v>5</v>
      </c>
      <c r="I101" s="541"/>
      <c r="J101" s="542"/>
    </row>
    <row r="102" spans="1:30" s="13" customFormat="1" ht="14.4" customHeight="1" x14ac:dyDescent="0.3">
      <c r="A102" s="299"/>
      <c r="B102" s="33" t="s">
        <v>40</v>
      </c>
      <c r="C102" s="255">
        <v>1</v>
      </c>
      <c r="D102" s="378"/>
      <c r="E102" s="378"/>
      <c r="F102" s="378"/>
      <c r="G102" s="379"/>
      <c r="H102" s="606"/>
      <c r="I102" s="745"/>
      <c r="J102" s="608"/>
    </row>
    <row r="103" spans="1:30" s="13" customFormat="1" ht="14.4" customHeight="1" x14ac:dyDescent="0.3">
      <c r="A103" s="300"/>
      <c r="B103" s="33" t="s">
        <v>44</v>
      </c>
      <c r="C103" s="255">
        <v>2</v>
      </c>
      <c r="D103" s="746"/>
      <c r="E103" s="746"/>
      <c r="F103" s="746"/>
      <c r="G103" s="605"/>
      <c r="H103" s="606"/>
      <c r="I103" s="745"/>
      <c r="J103" s="608"/>
    </row>
    <row r="104" spans="1:30" s="13" customFormat="1" ht="14.4" customHeight="1" x14ac:dyDescent="0.3">
      <c r="A104" s="301"/>
      <c r="B104" s="33" t="s">
        <v>55</v>
      </c>
      <c r="C104" s="255">
        <v>3</v>
      </c>
      <c r="D104" s="381"/>
      <c r="E104" s="381"/>
      <c r="F104" s="381"/>
      <c r="G104" s="382"/>
      <c r="H104" s="609"/>
      <c r="I104" s="610"/>
      <c r="J104" s="611"/>
    </row>
    <row r="105" spans="1:30" s="13" customFormat="1" ht="14.4" customHeight="1" x14ac:dyDescent="0.3">
      <c r="A105" s="62">
        <f>A101-0.01</f>
        <v>-3.1699999999999964</v>
      </c>
      <c r="B105" s="33" t="s">
        <v>340</v>
      </c>
      <c r="C105" s="255" t="s">
        <v>338</v>
      </c>
      <c r="D105" s="538" t="s">
        <v>5</v>
      </c>
      <c r="E105" s="538"/>
      <c r="F105" s="538"/>
      <c r="G105" s="539"/>
      <c r="H105" s="540"/>
      <c r="I105" s="541"/>
      <c r="J105" s="542"/>
    </row>
    <row r="106" spans="1:30" x14ac:dyDescent="0.35">
      <c r="A106" s="695" t="str">
        <f>CONCATENATE("(",-A114-0.01,"a)")</f>
        <v>(3.17a)</v>
      </c>
      <c r="B106" s="696" t="s">
        <v>458</v>
      </c>
      <c r="C106" s="697"/>
      <c r="D106" s="697"/>
      <c r="E106" s="697"/>
      <c r="F106" s="697"/>
      <c r="G106" s="697"/>
      <c r="H106" s="697"/>
      <c r="I106" s="697"/>
      <c r="J106" s="698"/>
    </row>
    <row r="107" spans="1:30" x14ac:dyDescent="0.35">
      <c r="A107" s="699"/>
      <c r="B107" s="700" t="s">
        <v>462</v>
      </c>
      <c r="C107" s="701">
        <v>1</v>
      </c>
      <c r="D107" s="702" t="s">
        <v>37</v>
      </c>
      <c r="E107" s="702"/>
      <c r="F107" s="702"/>
      <c r="G107" s="702"/>
      <c r="H107" s="702"/>
      <c r="I107" s="702"/>
      <c r="J107" s="703"/>
    </row>
    <row r="108" spans="1:30" x14ac:dyDescent="0.35">
      <c r="A108" s="699"/>
      <c r="B108" s="700" t="s">
        <v>463</v>
      </c>
      <c r="C108" s="701">
        <v>2</v>
      </c>
      <c r="D108" s="747"/>
      <c r="E108" s="747"/>
      <c r="F108" s="747"/>
      <c r="G108" s="747"/>
      <c r="H108" s="747"/>
      <c r="I108" s="747"/>
      <c r="J108" s="704"/>
    </row>
    <row r="109" spans="1:30" ht="20" x14ac:dyDescent="0.35">
      <c r="A109" s="699"/>
      <c r="B109" s="700" t="s">
        <v>459</v>
      </c>
      <c r="C109" s="701">
        <v>3</v>
      </c>
      <c r="D109" s="747"/>
      <c r="E109" s="747"/>
      <c r="F109" s="747"/>
      <c r="G109" s="747"/>
      <c r="H109" s="747"/>
      <c r="I109" s="747"/>
      <c r="J109" s="704"/>
    </row>
    <row r="110" spans="1:30" x14ac:dyDescent="0.35">
      <c r="A110" s="699"/>
      <c r="B110" s="700" t="s">
        <v>460</v>
      </c>
      <c r="C110" s="701">
        <v>4</v>
      </c>
      <c r="D110" s="747"/>
      <c r="E110" s="747"/>
      <c r="F110" s="747"/>
      <c r="G110" s="747"/>
      <c r="H110" s="747"/>
      <c r="I110" s="747"/>
      <c r="J110" s="704"/>
    </row>
    <row r="111" spans="1:30" x14ac:dyDescent="0.35">
      <c r="A111" s="705"/>
      <c r="B111" s="706" t="s">
        <v>461</v>
      </c>
      <c r="C111" s="701">
        <v>5</v>
      </c>
      <c r="D111" s="707"/>
      <c r="E111" s="707"/>
      <c r="F111" s="707"/>
      <c r="G111" s="707"/>
      <c r="H111" s="707"/>
      <c r="I111" s="707"/>
      <c r="J111" s="708"/>
    </row>
    <row r="112" spans="1:30" x14ac:dyDescent="0.35">
      <c r="A112" s="709"/>
      <c r="B112" s="710" t="str">
        <f>CONCATENATE("(IF ",A106,"=1,2 &gt;&gt; ",-A114,")")</f>
        <v>(IF (3.17a)=1,2 &gt;&gt; 3.18)</v>
      </c>
      <c r="C112" s="748"/>
      <c r="D112" s="749"/>
      <c r="E112" s="749"/>
      <c r="F112" s="749"/>
      <c r="G112" s="749"/>
      <c r="H112" s="749"/>
      <c r="I112" s="749"/>
      <c r="J112" s="711"/>
    </row>
    <row r="113" spans="1:10" s="13" customFormat="1" ht="14.4" customHeight="1" x14ac:dyDescent="0.3">
      <c r="A113" s="712" t="str">
        <f>CONCATENATE("(",-A114-0.01,"b)")</f>
        <v>(3.17b)</v>
      </c>
      <c r="B113" s="713" t="s">
        <v>464</v>
      </c>
      <c r="C113" s="701" t="s">
        <v>338</v>
      </c>
      <c r="D113" s="714" t="s">
        <v>5</v>
      </c>
      <c r="E113" s="714"/>
      <c r="F113" s="714"/>
      <c r="G113" s="715"/>
      <c r="H113" s="716"/>
      <c r="I113" s="717"/>
      <c r="J113" s="718"/>
    </row>
    <row r="114" spans="1:10" s="13" customFormat="1" ht="14.4" customHeight="1" x14ac:dyDescent="0.3">
      <c r="A114" s="399">
        <f>A105-0.01</f>
        <v>-3.1799999999999962</v>
      </c>
      <c r="B114" s="361" t="s">
        <v>337</v>
      </c>
      <c r="C114" s="377" t="str">
        <f>CONCATENATE("IF =2,3,4&gt;&gt; ",ROUND(-A299,2))</f>
        <v>IF =2,3,4&gt;&gt; 3.33</v>
      </c>
      <c r="D114" s="378"/>
      <c r="E114" s="378"/>
      <c r="F114" s="378"/>
      <c r="G114" s="379"/>
      <c r="H114" s="540" t="s">
        <v>5</v>
      </c>
      <c r="I114" s="541"/>
      <c r="J114" s="542"/>
    </row>
    <row r="115" spans="1:10" s="13" customFormat="1" ht="13.65" customHeight="1" x14ac:dyDescent="0.3">
      <c r="A115" s="400"/>
      <c r="B115" s="569"/>
      <c r="C115" s="578"/>
      <c r="D115" s="579"/>
      <c r="E115" s="579"/>
      <c r="F115" s="579"/>
      <c r="G115" s="580"/>
      <c r="H115" s="606"/>
      <c r="I115" s="745"/>
      <c r="J115" s="608"/>
    </row>
    <row r="116" spans="1:10" s="13" customFormat="1" ht="14" x14ac:dyDescent="0.3">
      <c r="A116" s="400"/>
      <c r="B116" s="114" t="s">
        <v>40</v>
      </c>
      <c r="C116" s="115">
        <v>1</v>
      </c>
      <c r="D116" s="540"/>
      <c r="E116" s="541"/>
      <c r="F116" s="541"/>
      <c r="G116" s="542"/>
      <c r="H116" s="606"/>
      <c r="I116" s="745"/>
      <c r="J116" s="608"/>
    </row>
    <row r="117" spans="1:10" s="13" customFormat="1" ht="14" x14ac:dyDescent="0.3">
      <c r="A117" s="401"/>
      <c r="B117" s="114" t="s">
        <v>53</v>
      </c>
      <c r="C117" s="116">
        <v>2</v>
      </c>
      <c r="D117" s="606"/>
      <c r="E117" s="745"/>
      <c r="F117" s="745"/>
      <c r="G117" s="608"/>
      <c r="H117" s="606"/>
      <c r="I117" s="745"/>
      <c r="J117" s="608"/>
    </row>
    <row r="118" spans="1:10" s="13" customFormat="1" ht="14" x14ac:dyDescent="0.3">
      <c r="A118" s="85"/>
      <c r="B118" s="114" t="s">
        <v>54</v>
      </c>
      <c r="C118" s="116">
        <v>3</v>
      </c>
      <c r="D118" s="606"/>
      <c r="E118" s="745"/>
      <c r="F118" s="745"/>
      <c r="G118" s="608"/>
      <c r="H118" s="606"/>
      <c r="I118" s="745"/>
      <c r="J118" s="608"/>
    </row>
    <row r="119" spans="1:10" s="13" customFormat="1" ht="14" x14ac:dyDescent="0.3">
      <c r="A119" s="117"/>
      <c r="B119" s="114" t="s">
        <v>55</v>
      </c>
      <c r="C119" s="116">
        <v>4</v>
      </c>
      <c r="D119" s="609"/>
      <c r="E119" s="610"/>
      <c r="F119" s="610"/>
      <c r="G119" s="611"/>
      <c r="H119" s="609"/>
      <c r="I119" s="610"/>
      <c r="J119" s="611"/>
    </row>
    <row r="120" spans="1:10" ht="21.5" x14ac:dyDescent="0.35">
      <c r="A120" s="20">
        <f>A114-0.01</f>
        <v>-3.1899999999999959</v>
      </c>
      <c r="B120" s="16" t="s">
        <v>290</v>
      </c>
      <c r="C120" s="597"/>
      <c r="D120" s="597"/>
      <c r="E120" s="597"/>
      <c r="F120" s="597"/>
      <c r="G120" s="597"/>
      <c r="H120" s="112"/>
      <c r="I120" s="112"/>
      <c r="J120" s="113"/>
    </row>
    <row r="121" spans="1:10" x14ac:dyDescent="0.35">
      <c r="A121" s="83"/>
      <c r="B121" s="165" t="str">
        <f>+CONCATENATE("codes to use in ",-A120," a. to f.")</f>
        <v>codes to use in 3.19 a. to f.</v>
      </c>
      <c r="C121" s="380"/>
      <c r="D121" s="381"/>
      <c r="E121" s="381"/>
      <c r="F121" s="381"/>
      <c r="G121" s="382"/>
      <c r="H121" s="750"/>
      <c r="I121" s="750"/>
      <c r="J121" s="751"/>
    </row>
    <row r="122" spans="1:10" x14ac:dyDescent="0.35">
      <c r="A122" s="56"/>
      <c r="B122" s="16" t="s">
        <v>40</v>
      </c>
      <c r="C122" s="105">
        <v>1</v>
      </c>
      <c r="D122" s="598"/>
      <c r="E122" s="598"/>
      <c r="F122" s="598"/>
      <c r="G122" s="598"/>
      <c r="H122" s="750"/>
      <c r="I122" s="750"/>
      <c r="J122" s="751"/>
    </row>
    <row r="123" spans="1:10" ht="47.9" customHeight="1" x14ac:dyDescent="0.35">
      <c r="A123" s="56"/>
      <c r="B123" s="16" t="s">
        <v>44</v>
      </c>
      <c r="C123" s="105">
        <v>2</v>
      </c>
      <c r="D123" s="598"/>
      <c r="E123" s="598"/>
      <c r="F123" s="598"/>
      <c r="G123" s="598"/>
      <c r="H123" s="750"/>
      <c r="I123" s="750"/>
      <c r="J123" s="751"/>
    </row>
    <row r="124" spans="1:10" ht="42.9" customHeight="1" x14ac:dyDescent="0.35">
      <c r="A124" s="35"/>
      <c r="B124" s="11"/>
      <c r="C124" s="568" t="s">
        <v>95</v>
      </c>
      <c r="D124" s="752"/>
      <c r="E124" s="752"/>
      <c r="F124" s="752"/>
      <c r="G124" s="752"/>
      <c r="H124" s="752"/>
      <c r="I124" s="752"/>
      <c r="J124" s="753"/>
    </row>
    <row r="125" spans="1:10" x14ac:dyDescent="0.35">
      <c r="A125" s="9" t="s">
        <v>29</v>
      </c>
      <c r="B125" s="157" t="s">
        <v>226</v>
      </c>
      <c r="C125" s="546" t="s">
        <v>227</v>
      </c>
      <c r="D125" s="547"/>
      <c r="E125" s="547"/>
      <c r="F125" s="547"/>
      <c r="G125" s="547"/>
      <c r="H125" s="547"/>
      <c r="I125" s="547"/>
      <c r="J125" s="548"/>
    </row>
    <row r="126" spans="1:10" x14ac:dyDescent="0.35">
      <c r="A126" s="8"/>
      <c r="B126" s="164" t="str">
        <f>CONCATENATE("(IF YES &gt;&gt; ",-ROUND(A299,2))</f>
        <v>(IF YES &gt;&gt; 3.33</v>
      </c>
      <c r="C126" s="546" t="s">
        <v>37</v>
      </c>
      <c r="D126" s="547"/>
      <c r="E126" s="547"/>
      <c r="F126" s="547"/>
      <c r="G126" s="547"/>
      <c r="H126" s="547"/>
      <c r="I126" s="547"/>
      <c r="J126" s="548"/>
    </row>
    <row r="127" spans="1:10" x14ac:dyDescent="0.35">
      <c r="A127" s="130" t="s">
        <v>30</v>
      </c>
      <c r="B127" s="439" t="s">
        <v>222</v>
      </c>
      <c r="C127" s="531" t="s">
        <v>37</v>
      </c>
      <c r="D127" s="531"/>
      <c r="E127" s="531"/>
      <c r="F127" s="531"/>
      <c r="G127" s="531"/>
      <c r="H127" s="531"/>
      <c r="I127" s="531"/>
      <c r="J127" s="531"/>
    </row>
    <row r="128" spans="1:10" x14ac:dyDescent="0.35">
      <c r="A128" s="7"/>
      <c r="B128" s="440"/>
      <c r="C128" s="531"/>
      <c r="D128" s="531"/>
      <c r="E128" s="531"/>
      <c r="F128" s="531"/>
      <c r="G128" s="531"/>
      <c r="H128" s="531"/>
      <c r="I128" s="531"/>
      <c r="J128" s="531"/>
    </row>
    <row r="129" spans="1:255" ht="20" x14ac:dyDescent="0.35">
      <c r="A129" s="9" t="s">
        <v>31</v>
      </c>
      <c r="B129" s="154" t="s">
        <v>241</v>
      </c>
      <c r="C129" s="531" t="s">
        <v>37</v>
      </c>
      <c r="D129" s="531"/>
      <c r="E129" s="531"/>
      <c r="F129" s="531"/>
      <c r="G129" s="531"/>
      <c r="H129" s="531"/>
      <c r="I129" s="531"/>
      <c r="J129" s="531"/>
    </row>
    <row r="130" spans="1:255" x14ac:dyDescent="0.35">
      <c r="A130" s="8"/>
      <c r="B130" s="154"/>
      <c r="C130" s="531"/>
      <c r="D130" s="531"/>
      <c r="E130" s="531"/>
      <c r="F130" s="531"/>
      <c r="G130" s="531"/>
      <c r="H130" s="531"/>
      <c r="I130" s="531"/>
      <c r="J130" s="531"/>
    </row>
    <row r="131" spans="1:255" x14ac:dyDescent="0.35">
      <c r="A131" s="719" t="s">
        <v>32</v>
      </c>
      <c r="B131" s="439" t="s">
        <v>96</v>
      </c>
      <c r="C131" s="531" t="s">
        <v>37</v>
      </c>
      <c r="D131" s="531"/>
      <c r="E131" s="531"/>
      <c r="F131" s="531"/>
      <c r="G131" s="531"/>
      <c r="H131" s="531"/>
      <c r="I131" s="531"/>
      <c r="J131" s="531"/>
    </row>
    <row r="132" spans="1:255" x14ac:dyDescent="0.35">
      <c r="A132" s="720"/>
      <c r="B132" s="440"/>
      <c r="C132" s="531"/>
      <c r="D132" s="531"/>
      <c r="E132" s="531"/>
      <c r="F132" s="531"/>
      <c r="G132" s="531"/>
      <c r="H132" s="531"/>
      <c r="I132" s="531"/>
      <c r="J132" s="531"/>
    </row>
    <row r="133" spans="1:255" x14ac:dyDescent="0.35">
      <c r="A133" s="719" t="s">
        <v>33</v>
      </c>
      <c r="B133" s="439" t="s">
        <v>99</v>
      </c>
      <c r="C133" s="531" t="s">
        <v>37</v>
      </c>
      <c r="D133" s="531"/>
      <c r="E133" s="531"/>
      <c r="F133" s="531"/>
      <c r="G133" s="531"/>
      <c r="H133" s="531"/>
      <c r="I133" s="531"/>
      <c r="J133" s="531"/>
    </row>
    <row r="134" spans="1:255" x14ac:dyDescent="0.35">
      <c r="A134" s="721"/>
      <c r="B134" s="533"/>
      <c r="C134" s="532"/>
      <c r="D134" s="532"/>
      <c r="E134" s="532"/>
      <c r="F134" s="532"/>
      <c r="G134" s="532"/>
      <c r="H134" s="532"/>
      <c r="I134" s="532"/>
      <c r="J134" s="532"/>
    </row>
    <row r="135" spans="1:255" x14ac:dyDescent="0.35">
      <c r="A135" s="296"/>
      <c r="B135" s="297" t="str">
        <f>CONCATENATE("(IF ",-A120,"a-e","=NO &gt;&gt;",-A136,")")</f>
        <v>(IF 3.19a-e=NO &gt;&gt;3.2)</v>
      </c>
      <c r="C135" s="292"/>
      <c r="D135" s="292"/>
      <c r="E135" s="292"/>
      <c r="F135" s="292"/>
      <c r="G135" s="292"/>
      <c r="H135" s="292"/>
      <c r="I135" s="292"/>
      <c r="J135" s="293"/>
    </row>
    <row r="136" spans="1:255" ht="26.4" customHeight="1" x14ac:dyDescent="0.35">
      <c r="A136" s="281">
        <f>A120-0.01</f>
        <v>-3.1999999999999957</v>
      </c>
      <c r="B136" s="280" t="s">
        <v>102</v>
      </c>
      <c r="C136" s="534"/>
      <c r="D136" s="535"/>
      <c r="E136" s="535"/>
      <c r="F136" s="535"/>
      <c r="G136" s="535"/>
      <c r="H136" s="536"/>
      <c r="I136" s="536"/>
      <c r="J136" s="537"/>
    </row>
    <row r="137" spans="1:255" s="225" customFormat="1" ht="106.75" customHeight="1" x14ac:dyDescent="0.35">
      <c r="A137" s="518">
        <f>A136-0.01</f>
        <v>-3.2099999999999955</v>
      </c>
      <c r="B137" s="132" t="s">
        <v>341</v>
      </c>
      <c r="C137" s="414" t="s">
        <v>342</v>
      </c>
      <c r="D137" s="415"/>
      <c r="E137" s="415"/>
      <c r="F137" s="415"/>
      <c r="G137" s="416"/>
      <c r="H137" s="367" t="s">
        <v>281</v>
      </c>
      <c r="I137" s="368"/>
      <c r="J137" s="369" t="s">
        <v>6</v>
      </c>
      <c r="K137" s="275"/>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c r="EI137" s="229"/>
      <c r="EJ137" s="229"/>
      <c r="EK137" s="229"/>
      <c r="EL137" s="229"/>
      <c r="EM137" s="229"/>
      <c r="EN137" s="229"/>
      <c r="EO137" s="229"/>
      <c r="EP137" s="229"/>
      <c r="EQ137" s="229"/>
      <c r="ER137" s="229"/>
      <c r="ES137" s="229"/>
      <c r="ET137" s="229"/>
      <c r="EU137" s="229"/>
      <c r="EV137" s="229"/>
      <c r="EW137" s="229"/>
      <c r="EX137" s="229"/>
      <c r="EY137" s="229"/>
      <c r="EZ137" s="229"/>
      <c r="FA137" s="229"/>
      <c r="FB137" s="229"/>
      <c r="FC137" s="229"/>
      <c r="FD137" s="229"/>
      <c r="FE137" s="229"/>
      <c r="FF137" s="229"/>
      <c r="FG137" s="229"/>
      <c r="FH137" s="229"/>
      <c r="FI137" s="229"/>
      <c r="FJ137" s="229"/>
      <c r="FK137" s="229"/>
      <c r="FL137" s="229"/>
      <c r="FM137" s="229"/>
      <c r="FN137" s="229"/>
      <c r="FO137" s="229"/>
      <c r="FP137" s="229"/>
      <c r="FQ137" s="229"/>
      <c r="FR137" s="229"/>
      <c r="FS137" s="229"/>
      <c r="FT137" s="229"/>
      <c r="FU137" s="229"/>
      <c r="FV137" s="229"/>
      <c r="FW137" s="229"/>
      <c r="FX137" s="229"/>
      <c r="FY137" s="229"/>
      <c r="FZ137" s="229"/>
      <c r="GA137" s="229"/>
      <c r="GB137" s="229"/>
      <c r="GC137" s="229"/>
      <c r="GD137" s="229"/>
      <c r="GE137" s="229"/>
      <c r="GF137" s="229"/>
      <c r="GG137" s="229"/>
      <c r="GH137" s="229"/>
      <c r="GI137" s="229"/>
      <c r="GJ137" s="229"/>
      <c r="GK137" s="229"/>
      <c r="GL137" s="229"/>
      <c r="GM137" s="229"/>
      <c r="GN137" s="229"/>
      <c r="GO137" s="229"/>
      <c r="GP137" s="229"/>
      <c r="GQ137" s="229"/>
      <c r="GR137" s="229"/>
      <c r="GS137" s="229"/>
      <c r="GT137" s="229"/>
      <c r="GU137" s="229"/>
      <c r="GV137" s="229"/>
      <c r="GW137" s="229"/>
      <c r="GX137" s="229"/>
      <c r="GY137" s="229"/>
      <c r="GZ137" s="229"/>
      <c r="HA137" s="229"/>
      <c r="HB137" s="229"/>
      <c r="HC137" s="229"/>
      <c r="HD137" s="229"/>
      <c r="HE137" s="229"/>
      <c r="HF137" s="229"/>
      <c r="HG137" s="229"/>
      <c r="HH137" s="229"/>
      <c r="HI137" s="229"/>
      <c r="HJ137" s="229"/>
      <c r="HK137" s="229"/>
      <c r="HL137" s="229"/>
      <c r="HM137" s="229"/>
      <c r="HN137" s="229"/>
      <c r="HO137" s="229"/>
      <c r="HP137" s="229"/>
      <c r="HQ137" s="229"/>
      <c r="HR137" s="229"/>
      <c r="HS137" s="229"/>
      <c r="HT137" s="229"/>
      <c r="HU137" s="229"/>
      <c r="HV137" s="229"/>
      <c r="HW137" s="229"/>
      <c r="HX137" s="229"/>
      <c r="HY137" s="229"/>
      <c r="HZ137" s="229"/>
      <c r="IA137" s="229"/>
      <c r="IB137" s="229"/>
      <c r="IC137" s="229"/>
      <c r="ID137" s="229"/>
      <c r="IE137" s="229"/>
      <c r="IF137" s="229"/>
      <c r="IG137" s="229"/>
      <c r="IH137" s="229"/>
      <c r="II137" s="229"/>
      <c r="IJ137" s="229"/>
      <c r="IK137" s="229"/>
      <c r="IL137" s="229"/>
      <c r="IM137" s="229"/>
      <c r="IN137" s="229"/>
      <c r="IO137" s="229"/>
      <c r="IP137" s="229"/>
      <c r="IQ137" s="229"/>
      <c r="IR137" s="229"/>
      <c r="IS137" s="229"/>
      <c r="IT137" s="229"/>
      <c r="IU137" s="229"/>
    </row>
    <row r="138" spans="1:255" s="225" customFormat="1" x14ac:dyDescent="0.35">
      <c r="A138" s="518"/>
      <c r="B138" s="214" t="s">
        <v>343</v>
      </c>
      <c r="C138" s="738">
        <v>1</v>
      </c>
      <c r="D138" s="754"/>
      <c r="E138" s="754"/>
      <c r="F138" s="754"/>
      <c r="G138" s="754"/>
      <c r="H138" s="305" t="s">
        <v>6</v>
      </c>
      <c r="I138" s="306"/>
      <c r="J138" s="307"/>
      <c r="K138" s="275"/>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c r="EI138" s="229"/>
      <c r="EJ138" s="229"/>
      <c r="EK138" s="229"/>
      <c r="EL138" s="229"/>
      <c r="EM138" s="229"/>
      <c r="EN138" s="229"/>
      <c r="EO138" s="229"/>
      <c r="EP138" s="229"/>
      <c r="EQ138" s="229"/>
      <c r="ER138" s="229"/>
      <c r="ES138" s="229"/>
      <c r="ET138" s="229"/>
      <c r="EU138" s="229"/>
      <c r="EV138" s="229"/>
      <c r="EW138" s="229"/>
      <c r="EX138" s="229"/>
      <c r="EY138" s="229"/>
      <c r="EZ138" s="229"/>
      <c r="FA138" s="229"/>
      <c r="FB138" s="229"/>
      <c r="FC138" s="229"/>
      <c r="FD138" s="229"/>
      <c r="FE138" s="229"/>
      <c r="FF138" s="229"/>
      <c r="FG138" s="229"/>
      <c r="FH138" s="229"/>
      <c r="FI138" s="229"/>
      <c r="FJ138" s="229"/>
      <c r="FK138" s="229"/>
      <c r="FL138" s="229"/>
      <c r="FM138" s="229"/>
      <c r="FN138" s="229"/>
      <c r="FO138" s="229"/>
      <c r="FP138" s="229"/>
      <c r="FQ138" s="229"/>
      <c r="FR138" s="229"/>
      <c r="FS138" s="229"/>
      <c r="FT138" s="229"/>
      <c r="FU138" s="229"/>
      <c r="FV138" s="229"/>
      <c r="FW138" s="229"/>
      <c r="FX138" s="229"/>
      <c r="FY138" s="229"/>
      <c r="FZ138" s="229"/>
      <c r="GA138" s="229"/>
      <c r="GB138" s="229"/>
      <c r="GC138" s="229"/>
      <c r="GD138" s="229"/>
      <c r="GE138" s="229"/>
      <c r="GF138" s="229"/>
      <c r="GG138" s="229"/>
      <c r="GH138" s="229"/>
      <c r="GI138" s="229"/>
      <c r="GJ138" s="229"/>
      <c r="GK138" s="229"/>
      <c r="GL138" s="229"/>
      <c r="GM138" s="229"/>
      <c r="GN138" s="229"/>
      <c r="GO138" s="229"/>
      <c r="GP138" s="229"/>
      <c r="GQ138" s="229"/>
      <c r="GR138" s="229"/>
      <c r="GS138" s="229"/>
      <c r="GT138" s="229"/>
      <c r="GU138" s="229"/>
      <c r="GV138" s="229"/>
      <c r="GW138" s="229"/>
      <c r="GX138" s="229"/>
      <c r="GY138" s="229"/>
      <c r="GZ138" s="229"/>
      <c r="HA138" s="229"/>
      <c r="HB138" s="229"/>
      <c r="HC138" s="229"/>
      <c r="HD138" s="229"/>
      <c r="HE138" s="229"/>
      <c r="HF138" s="229"/>
      <c r="HG138" s="229"/>
      <c r="HH138" s="229"/>
      <c r="HI138" s="229"/>
      <c r="HJ138" s="229"/>
      <c r="HK138" s="229"/>
      <c r="HL138" s="229"/>
      <c r="HM138" s="229"/>
      <c r="HN138" s="229"/>
      <c r="HO138" s="229"/>
      <c r="HP138" s="229"/>
      <c r="HQ138" s="229"/>
      <c r="HR138" s="229"/>
      <c r="HS138" s="229"/>
      <c r="HT138" s="229"/>
      <c r="HU138" s="229"/>
      <c r="HV138" s="229"/>
      <c r="HW138" s="229"/>
      <c r="HX138" s="229"/>
      <c r="HY138" s="229"/>
      <c r="HZ138" s="229"/>
      <c r="IA138" s="229"/>
      <c r="IB138" s="229"/>
      <c r="IC138" s="229"/>
      <c r="ID138" s="229"/>
      <c r="IE138" s="229"/>
      <c r="IF138" s="229"/>
      <c r="IG138" s="229"/>
      <c r="IH138" s="229"/>
      <c r="II138" s="229"/>
      <c r="IJ138" s="229"/>
      <c r="IK138" s="229"/>
      <c r="IL138" s="229"/>
      <c r="IM138" s="229"/>
      <c r="IN138" s="229"/>
      <c r="IO138" s="229"/>
      <c r="IP138" s="229"/>
      <c r="IQ138" s="229"/>
      <c r="IR138" s="229"/>
      <c r="IS138" s="229"/>
      <c r="IT138" s="229"/>
      <c r="IU138" s="229"/>
    </row>
    <row r="139" spans="1:255" s="229" customFormat="1" ht="11.75" customHeight="1" x14ac:dyDescent="0.35">
      <c r="A139" s="518"/>
      <c r="B139" s="214" t="s">
        <v>344</v>
      </c>
      <c r="C139" s="738">
        <f t="shared" ref="C139:C150" si="1">+C138+1</f>
        <v>2</v>
      </c>
      <c r="D139" s="754"/>
      <c r="E139" s="754"/>
      <c r="F139" s="754"/>
      <c r="G139" s="754"/>
      <c r="H139" s="311"/>
      <c r="I139" s="731"/>
      <c r="J139" s="313"/>
      <c r="K139" s="275"/>
    </row>
    <row r="140" spans="1:255" s="229" customFormat="1" x14ac:dyDescent="0.35">
      <c r="A140" s="518"/>
      <c r="B140" s="214" t="s">
        <v>345</v>
      </c>
      <c r="C140" s="738">
        <f t="shared" si="1"/>
        <v>3</v>
      </c>
      <c r="D140" s="754"/>
      <c r="E140" s="754"/>
      <c r="F140" s="754"/>
      <c r="G140" s="754"/>
      <c r="H140" s="311"/>
      <c r="I140" s="731"/>
      <c r="J140" s="313"/>
      <c r="K140" s="275"/>
    </row>
    <row r="141" spans="1:255" s="229" customFormat="1" x14ac:dyDescent="0.35">
      <c r="A141" s="518"/>
      <c r="B141" s="214" t="s">
        <v>346</v>
      </c>
      <c r="C141" s="738">
        <f t="shared" si="1"/>
        <v>4</v>
      </c>
      <c r="D141" s="754"/>
      <c r="E141" s="754"/>
      <c r="F141" s="754"/>
      <c r="G141" s="754"/>
      <c r="H141" s="311"/>
      <c r="I141" s="731"/>
      <c r="J141" s="313"/>
      <c r="K141" s="275"/>
    </row>
    <row r="142" spans="1:255" s="229" customFormat="1" x14ac:dyDescent="0.35">
      <c r="A142" s="518"/>
      <c r="B142" s="214" t="s">
        <v>347</v>
      </c>
      <c r="C142" s="738">
        <f t="shared" si="1"/>
        <v>5</v>
      </c>
      <c r="D142" s="754"/>
      <c r="E142" s="754"/>
      <c r="F142" s="754"/>
      <c r="G142" s="754"/>
      <c r="H142" s="311"/>
      <c r="I142" s="731"/>
      <c r="J142" s="313"/>
      <c r="K142" s="275"/>
    </row>
    <row r="143" spans="1:255" s="229" customFormat="1" x14ac:dyDescent="0.35">
      <c r="A143" s="518"/>
      <c r="B143" s="214" t="s">
        <v>348</v>
      </c>
      <c r="C143" s="738">
        <f t="shared" si="1"/>
        <v>6</v>
      </c>
      <c r="D143" s="754"/>
      <c r="E143" s="754"/>
      <c r="F143" s="754"/>
      <c r="G143" s="754"/>
      <c r="H143" s="311"/>
      <c r="I143" s="731"/>
      <c r="J143" s="313"/>
      <c r="K143" s="275"/>
    </row>
    <row r="144" spans="1:255" s="229" customFormat="1" x14ac:dyDescent="0.35">
      <c r="A144" s="518"/>
      <c r="B144" s="214" t="s">
        <v>349</v>
      </c>
      <c r="C144" s="738">
        <f t="shared" si="1"/>
        <v>7</v>
      </c>
      <c r="D144" s="754"/>
      <c r="E144" s="754"/>
      <c r="F144" s="754"/>
      <c r="G144" s="754"/>
      <c r="H144" s="311"/>
      <c r="I144" s="731"/>
      <c r="J144" s="313"/>
      <c r="K144" s="275"/>
    </row>
    <row r="145" spans="1:255" s="225" customFormat="1" x14ac:dyDescent="0.35">
      <c r="A145" s="518"/>
      <c r="B145" s="214" t="s">
        <v>350</v>
      </c>
      <c r="C145" s="738">
        <f t="shared" si="1"/>
        <v>8</v>
      </c>
      <c r="D145" s="754"/>
      <c r="E145" s="754"/>
      <c r="F145" s="754"/>
      <c r="G145" s="754"/>
      <c r="H145" s="311"/>
      <c r="I145" s="731"/>
      <c r="J145" s="313"/>
      <c r="K145" s="275"/>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c r="DP145" s="229"/>
      <c r="DQ145" s="229"/>
      <c r="DR145" s="229"/>
      <c r="DS145" s="229"/>
      <c r="DT145" s="229"/>
      <c r="DU145" s="229"/>
      <c r="DV145" s="229"/>
      <c r="DW145" s="229"/>
      <c r="DX145" s="229"/>
      <c r="DY145" s="229"/>
      <c r="DZ145" s="229"/>
      <c r="EA145" s="229"/>
      <c r="EB145" s="229"/>
      <c r="EC145" s="229"/>
      <c r="ED145" s="229"/>
      <c r="EE145" s="229"/>
      <c r="EF145" s="229"/>
      <c r="EG145" s="229"/>
      <c r="EH145" s="229"/>
      <c r="EI145" s="229"/>
      <c r="EJ145" s="229"/>
      <c r="EK145" s="229"/>
      <c r="EL145" s="229"/>
      <c r="EM145" s="229"/>
      <c r="EN145" s="229"/>
      <c r="EO145" s="229"/>
      <c r="EP145" s="229"/>
      <c r="EQ145" s="229"/>
      <c r="ER145" s="229"/>
      <c r="ES145" s="229"/>
      <c r="ET145" s="229"/>
      <c r="EU145" s="229"/>
      <c r="EV145" s="229"/>
      <c r="EW145" s="229"/>
      <c r="EX145" s="229"/>
      <c r="EY145" s="229"/>
      <c r="EZ145" s="229"/>
      <c r="FA145" s="229"/>
      <c r="FB145" s="229"/>
      <c r="FC145" s="229"/>
      <c r="FD145" s="229"/>
      <c r="FE145" s="229"/>
      <c r="FF145" s="229"/>
      <c r="FG145" s="229"/>
      <c r="FH145" s="229"/>
      <c r="FI145" s="229"/>
      <c r="FJ145" s="229"/>
      <c r="FK145" s="229"/>
      <c r="FL145" s="229"/>
      <c r="FM145" s="229"/>
      <c r="FN145" s="229"/>
      <c r="FO145" s="229"/>
      <c r="FP145" s="229"/>
      <c r="FQ145" s="229"/>
      <c r="FR145" s="229"/>
      <c r="FS145" s="229"/>
      <c r="FT145" s="229"/>
      <c r="FU145" s="229"/>
      <c r="FV145" s="229"/>
      <c r="FW145" s="229"/>
      <c r="FX145" s="229"/>
      <c r="FY145" s="229"/>
      <c r="FZ145" s="229"/>
      <c r="GA145" s="229"/>
      <c r="GB145" s="229"/>
      <c r="GC145" s="229"/>
      <c r="GD145" s="229"/>
      <c r="GE145" s="229"/>
      <c r="GF145" s="229"/>
      <c r="GG145" s="229"/>
      <c r="GH145" s="229"/>
      <c r="GI145" s="229"/>
      <c r="GJ145" s="229"/>
      <c r="GK145" s="229"/>
      <c r="GL145" s="229"/>
      <c r="GM145" s="229"/>
      <c r="GN145" s="229"/>
      <c r="GO145" s="229"/>
      <c r="GP145" s="229"/>
      <c r="GQ145" s="229"/>
      <c r="GR145" s="229"/>
      <c r="GS145" s="229"/>
      <c r="GT145" s="229"/>
      <c r="GU145" s="229"/>
      <c r="GV145" s="229"/>
      <c r="GW145" s="229"/>
      <c r="GX145" s="229"/>
      <c r="GY145" s="229"/>
      <c r="GZ145" s="229"/>
      <c r="HA145" s="229"/>
      <c r="HB145" s="229"/>
      <c r="HC145" s="229"/>
      <c r="HD145" s="229"/>
      <c r="HE145" s="229"/>
      <c r="HF145" s="229"/>
      <c r="HG145" s="229"/>
      <c r="HH145" s="229"/>
      <c r="HI145" s="229"/>
      <c r="HJ145" s="229"/>
      <c r="HK145" s="229"/>
      <c r="HL145" s="229"/>
      <c r="HM145" s="229"/>
      <c r="HN145" s="229"/>
      <c r="HO145" s="229"/>
      <c r="HP145" s="229"/>
      <c r="HQ145" s="229"/>
      <c r="HR145" s="229"/>
      <c r="HS145" s="229"/>
      <c r="HT145" s="229"/>
      <c r="HU145" s="229"/>
      <c r="HV145" s="229"/>
      <c r="HW145" s="229"/>
      <c r="HX145" s="229"/>
      <c r="HY145" s="229"/>
      <c r="HZ145" s="229"/>
      <c r="IA145" s="229"/>
      <c r="IB145" s="229"/>
      <c r="IC145" s="229"/>
      <c r="ID145" s="229"/>
      <c r="IE145" s="229"/>
      <c r="IF145" s="229"/>
      <c r="IG145" s="229"/>
      <c r="IH145" s="229"/>
      <c r="II145" s="229"/>
      <c r="IJ145" s="229"/>
      <c r="IK145" s="229"/>
      <c r="IL145" s="229"/>
      <c r="IM145" s="229"/>
      <c r="IN145" s="229"/>
      <c r="IO145" s="229"/>
      <c r="IP145" s="229"/>
      <c r="IQ145" s="229"/>
      <c r="IR145" s="229"/>
      <c r="IS145" s="229"/>
      <c r="IT145" s="229"/>
      <c r="IU145" s="229"/>
    </row>
    <row r="146" spans="1:255" s="225" customFormat="1" x14ac:dyDescent="0.35">
      <c r="A146" s="518"/>
      <c r="B146" s="214" t="s">
        <v>351</v>
      </c>
      <c r="C146" s="738">
        <f t="shared" si="1"/>
        <v>9</v>
      </c>
      <c r="D146" s="754"/>
      <c r="E146" s="754"/>
      <c r="F146" s="754"/>
      <c r="G146" s="754"/>
      <c r="H146" s="311"/>
      <c r="I146" s="731"/>
      <c r="J146" s="313"/>
      <c r="K146" s="275"/>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c r="DP146" s="229"/>
      <c r="DQ146" s="229"/>
      <c r="DR146" s="229"/>
      <c r="DS146" s="229"/>
      <c r="DT146" s="229"/>
      <c r="DU146" s="229"/>
      <c r="DV146" s="229"/>
      <c r="DW146" s="229"/>
      <c r="DX146" s="229"/>
      <c r="DY146" s="229"/>
      <c r="DZ146" s="229"/>
      <c r="EA146" s="229"/>
      <c r="EB146" s="229"/>
      <c r="EC146" s="229"/>
      <c r="ED146" s="229"/>
      <c r="EE146" s="229"/>
      <c r="EF146" s="229"/>
      <c r="EG146" s="229"/>
      <c r="EH146" s="229"/>
      <c r="EI146" s="229"/>
      <c r="EJ146" s="229"/>
      <c r="EK146" s="229"/>
      <c r="EL146" s="229"/>
      <c r="EM146" s="229"/>
      <c r="EN146" s="229"/>
      <c r="EO146" s="229"/>
      <c r="EP146" s="229"/>
      <c r="EQ146" s="229"/>
      <c r="ER146" s="229"/>
      <c r="ES146" s="229"/>
      <c r="ET146" s="229"/>
      <c r="EU146" s="229"/>
      <c r="EV146" s="229"/>
      <c r="EW146" s="229"/>
      <c r="EX146" s="229"/>
      <c r="EY146" s="229"/>
      <c r="EZ146" s="229"/>
      <c r="FA146" s="229"/>
      <c r="FB146" s="229"/>
      <c r="FC146" s="229"/>
      <c r="FD146" s="229"/>
      <c r="FE146" s="229"/>
      <c r="FF146" s="229"/>
      <c r="FG146" s="229"/>
      <c r="FH146" s="229"/>
      <c r="FI146" s="229"/>
      <c r="FJ146" s="229"/>
      <c r="FK146" s="229"/>
      <c r="FL146" s="229"/>
      <c r="FM146" s="229"/>
      <c r="FN146" s="229"/>
      <c r="FO146" s="229"/>
      <c r="FP146" s="229"/>
      <c r="FQ146" s="229"/>
      <c r="FR146" s="229"/>
      <c r="FS146" s="229"/>
      <c r="FT146" s="229"/>
      <c r="FU146" s="229"/>
      <c r="FV146" s="229"/>
      <c r="FW146" s="229"/>
      <c r="FX146" s="229"/>
      <c r="FY146" s="229"/>
      <c r="FZ146" s="229"/>
      <c r="GA146" s="229"/>
      <c r="GB146" s="229"/>
      <c r="GC146" s="229"/>
      <c r="GD146" s="229"/>
      <c r="GE146" s="229"/>
      <c r="GF146" s="229"/>
      <c r="GG146" s="229"/>
      <c r="GH146" s="229"/>
      <c r="GI146" s="229"/>
      <c r="GJ146" s="229"/>
      <c r="GK146" s="229"/>
      <c r="GL146" s="229"/>
      <c r="GM146" s="229"/>
      <c r="GN146" s="229"/>
      <c r="GO146" s="229"/>
      <c r="GP146" s="229"/>
      <c r="GQ146" s="229"/>
      <c r="GR146" s="229"/>
      <c r="GS146" s="229"/>
      <c r="GT146" s="229"/>
      <c r="GU146" s="229"/>
      <c r="GV146" s="229"/>
      <c r="GW146" s="229"/>
      <c r="GX146" s="229"/>
      <c r="GY146" s="229"/>
      <c r="GZ146" s="229"/>
      <c r="HA146" s="229"/>
      <c r="HB146" s="229"/>
      <c r="HC146" s="229"/>
      <c r="HD146" s="229"/>
      <c r="HE146" s="229"/>
      <c r="HF146" s="229"/>
      <c r="HG146" s="229"/>
      <c r="HH146" s="229"/>
      <c r="HI146" s="229"/>
      <c r="HJ146" s="229"/>
      <c r="HK146" s="229"/>
      <c r="HL146" s="229"/>
      <c r="HM146" s="229"/>
      <c r="HN146" s="229"/>
      <c r="HO146" s="229"/>
      <c r="HP146" s="229"/>
      <c r="HQ146" s="229"/>
      <c r="HR146" s="229"/>
      <c r="HS146" s="229"/>
      <c r="HT146" s="229"/>
      <c r="HU146" s="229"/>
      <c r="HV146" s="229"/>
      <c r="HW146" s="229"/>
      <c r="HX146" s="229"/>
      <c r="HY146" s="229"/>
      <c r="HZ146" s="229"/>
      <c r="IA146" s="229"/>
      <c r="IB146" s="229"/>
      <c r="IC146" s="229"/>
      <c r="ID146" s="229"/>
      <c r="IE146" s="229"/>
      <c r="IF146" s="229"/>
      <c r="IG146" s="229"/>
      <c r="IH146" s="229"/>
      <c r="II146" s="229"/>
      <c r="IJ146" s="229"/>
      <c r="IK146" s="229"/>
      <c r="IL146" s="229"/>
      <c r="IM146" s="229"/>
      <c r="IN146" s="229"/>
      <c r="IO146" s="229"/>
      <c r="IP146" s="229"/>
      <c r="IQ146" s="229"/>
      <c r="IR146" s="229"/>
      <c r="IS146" s="229"/>
      <c r="IT146" s="229"/>
      <c r="IU146" s="229"/>
    </row>
    <row r="147" spans="1:255" s="225" customFormat="1" x14ac:dyDescent="0.35">
      <c r="A147" s="518"/>
      <c r="B147" s="214" t="s">
        <v>352</v>
      </c>
      <c r="C147" s="738">
        <f t="shared" si="1"/>
        <v>10</v>
      </c>
      <c r="D147" s="754"/>
      <c r="E147" s="754"/>
      <c r="F147" s="754"/>
      <c r="G147" s="754"/>
      <c r="H147" s="311"/>
      <c r="I147" s="731"/>
      <c r="J147" s="313"/>
      <c r="K147" s="275"/>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29"/>
      <c r="EI147" s="229"/>
      <c r="EJ147" s="229"/>
      <c r="EK147" s="229"/>
      <c r="EL147" s="229"/>
      <c r="EM147" s="229"/>
      <c r="EN147" s="229"/>
      <c r="EO147" s="229"/>
      <c r="EP147" s="229"/>
      <c r="EQ147" s="229"/>
      <c r="ER147" s="229"/>
      <c r="ES147" s="229"/>
      <c r="ET147" s="229"/>
      <c r="EU147" s="229"/>
      <c r="EV147" s="229"/>
      <c r="EW147" s="229"/>
      <c r="EX147" s="229"/>
      <c r="EY147" s="229"/>
      <c r="EZ147" s="229"/>
      <c r="FA147" s="229"/>
      <c r="FB147" s="229"/>
      <c r="FC147" s="229"/>
      <c r="FD147" s="229"/>
      <c r="FE147" s="229"/>
      <c r="FF147" s="229"/>
      <c r="FG147" s="229"/>
      <c r="FH147" s="229"/>
      <c r="FI147" s="229"/>
      <c r="FJ147" s="229"/>
      <c r="FK147" s="229"/>
      <c r="FL147" s="229"/>
      <c r="FM147" s="229"/>
      <c r="FN147" s="229"/>
      <c r="FO147" s="229"/>
      <c r="FP147" s="229"/>
      <c r="FQ147" s="229"/>
      <c r="FR147" s="229"/>
      <c r="FS147" s="229"/>
      <c r="FT147" s="229"/>
      <c r="FU147" s="229"/>
      <c r="FV147" s="229"/>
      <c r="FW147" s="229"/>
      <c r="FX147" s="229"/>
      <c r="FY147" s="229"/>
      <c r="FZ147" s="229"/>
      <c r="GA147" s="229"/>
      <c r="GB147" s="229"/>
      <c r="GC147" s="229"/>
      <c r="GD147" s="229"/>
      <c r="GE147" s="229"/>
      <c r="GF147" s="229"/>
      <c r="GG147" s="229"/>
      <c r="GH147" s="229"/>
      <c r="GI147" s="229"/>
      <c r="GJ147" s="229"/>
      <c r="GK147" s="229"/>
      <c r="GL147" s="229"/>
      <c r="GM147" s="229"/>
      <c r="GN147" s="229"/>
      <c r="GO147" s="229"/>
      <c r="GP147" s="229"/>
      <c r="GQ147" s="229"/>
      <c r="GR147" s="229"/>
      <c r="GS147" s="229"/>
      <c r="GT147" s="229"/>
      <c r="GU147" s="229"/>
      <c r="GV147" s="229"/>
      <c r="GW147" s="229"/>
      <c r="GX147" s="229"/>
      <c r="GY147" s="229"/>
      <c r="GZ147" s="229"/>
      <c r="HA147" s="229"/>
      <c r="HB147" s="229"/>
      <c r="HC147" s="229"/>
      <c r="HD147" s="229"/>
      <c r="HE147" s="229"/>
      <c r="HF147" s="229"/>
      <c r="HG147" s="229"/>
      <c r="HH147" s="229"/>
      <c r="HI147" s="229"/>
      <c r="HJ147" s="229"/>
      <c r="HK147" s="229"/>
      <c r="HL147" s="229"/>
      <c r="HM147" s="229"/>
      <c r="HN147" s="229"/>
      <c r="HO147" s="229"/>
      <c r="HP147" s="229"/>
      <c r="HQ147" s="229"/>
      <c r="HR147" s="229"/>
      <c r="HS147" s="229"/>
      <c r="HT147" s="229"/>
      <c r="HU147" s="229"/>
      <c r="HV147" s="229"/>
      <c r="HW147" s="229"/>
      <c r="HX147" s="229"/>
      <c r="HY147" s="229"/>
      <c r="HZ147" s="229"/>
      <c r="IA147" s="229"/>
      <c r="IB147" s="229"/>
      <c r="IC147" s="229"/>
      <c r="ID147" s="229"/>
      <c r="IE147" s="229"/>
      <c r="IF147" s="229"/>
      <c r="IG147" s="229"/>
      <c r="IH147" s="229"/>
      <c r="II147" s="229"/>
      <c r="IJ147" s="229"/>
      <c r="IK147" s="229"/>
      <c r="IL147" s="229"/>
      <c r="IM147" s="229"/>
      <c r="IN147" s="229"/>
      <c r="IO147" s="229"/>
      <c r="IP147" s="229"/>
      <c r="IQ147" s="229"/>
      <c r="IR147" s="229"/>
      <c r="IS147" s="229"/>
      <c r="IT147" s="229"/>
      <c r="IU147" s="229"/>
    </row>
    <row r="148" spans="1:255" s="225" customFormat="1" x14ac:dyDescent="0.35">
      <c r="A148" s="518"/>
      <c r="B148" s="214" t="s">
        <v>353</v>
      </c>
      <c r="C148" s="738">
        <f t="shared" si="1"/>
        <v>11</v>
      </c>
      <c r="D148" s="754"/>
      <c r="E148" s="754"/>
      <c r="F148" s="754"/>
      <c r="G148" s="754"/>
      <c r="H148" s="311"/>
      <c r="I148" s="731"/>
      <c r="J148" s="313"/>
      <c r="K148" s="275"/>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c r="EI148" s="229"/>
      <c r="EJ148" s="229"/>
      <c r="EK148" s="229"/>
      <c r="EL148" s="229"/>
      <c r="EM148" s="229"/>
      <c r="EN148" s="229"/>
      <c r="EO148" s="229"/>
      <c r="EP148" s="229"/>
      <c r="EQ148" s="229"/>
      <c r="ER148" s="229"/>
      <c r="ES148" s="229"/>
      <c r="ET148" s="229"/>
      <c r="EU148" s="229"/>
      <c r="EV148" s="229"/>
      <c r="EW148" s="229"/>
      <c r="EX148" s="229"/>
      <c r="EY148" s="229"/>
      <c r="EZ148" s="229"/>
      <c r="FA148" s="229"/>
      <c r="FB148" s="229"/>
      <c r="FC148" s="229"/>
      <c r="FD148" s="229"/>
      <c r="FE148" s="229"/>
      <c r="FF148" s="229"/>
      <c r="FG148" s="229"/>
      <c r="FH148" s="229"/>
      <c r="FI148" s="229"/>
      <c r="FJ148" s="229"/>
      <c r="FK148" s="229"/>
      <c r="FL148" s="229"/>
      <c r="FM148" s="229"/>
      <c r="FN148" s="229"/>
      <c r="FO148" s="229"/>
      <c r="FP148" s="229"/>
      <c r="FQ148" s="229"/>
      <c r="FR148" s="229"/>
      <c r="FS148" s="229"/>
      <c r="FT148" s="229"/>
      <c r="FU148" s="229"/>
      <c r="FV148" s="229"/>
      <c r="FW148" s="229"/>
      <c r="FX148" s="229"/>
      <c r="FY148" s="229"/>
      <c r="FZ148" s="229"/>
      <c r="GA148" s="229"/>
      <c r="GB148" s="229"/>
      <c r="GC148" s="229"/>
      <c r="GD148" s="229"/>
      <c r="GE148" s="229"/>
      <c r="GF148" s="229"/>
      <c r="GG148" s="229"/>
      <c r="GH148" s="229"/>
      <c r="GI148" s="229"/>
      <c r="GJ148" s="229"/>
      <c r="GK148" s="229"/>
      <c r="GL148" s="229"/>
      <c r="GM148" s="229"/>
      <c r="GN148" s="229"/>
      <c r="GO148" s="229"/>
      <c r="GP148" s="229"/>
      <c r="GQ148" s="229"/>
      <c r="GR148" s="229"/>
      <c r="GS148" s="229"/>
      <c r="GT148" s="229"/>
      <c r="GU148" s="229"/>
      <c r="GV148" s="229"/>
      <c r="GW148" s="229"/>
      <c r="GX148" s="229"/>
      <c r="GY148" s="229"/>
      <c r="GZ148" s="229"/>
      <c r="HA148" s="229"/>
      <c r="HB148" s="229"/>
      <c r="HC148" s="229"/>
      <c r="HD148" s="229"/>
      <c r="HE148" s="229"/>
      <c r="HF148" s="229"/>
      <c r="HG148" s="229"/>
      <c r="HH148" s="229"/>
      <c r="HI148" s="229"/>
      <c r="HJ148" s="229"/>
      <c r="HK148" s="229"/>
      <c r="HL148" s="229"/>
      <c r="HM148" s="229"/>
      <c r="HN148" s="229"/>
      <c r="HO148" s="229"/>
      <c r="HP148" s="229"/>
      <c r="HQ148" s="229"/>
      <c r="HR148" s="229"/>
      <c r="HS148" s="229"/>
      <c r="HT148" s="229"/>
      <c r="HU148" s="229"/>
      <c r="HV148" s="229"/>
      <c r="HW148" s="229"/>
      <c r="HX148" s="229"/>
      <c r="HY148" s="229"/>
      <c r="HZ148" s="229"/>
      <c r="IA148" s="229"/>
      <c r="IB148" s="229"/>
      <c r="IC148" s="229"/>
      <c r="ID148" s="229"/>
      <c r="IE148" s="229"/>
      <c r="IF148" s="229"/>
      <c r="IG148" s="229"/>
      <c r="IH148" s="229"/>
      <c r="II148" s="229"/>
      <c r="IJ148" s="229"/>
      <c r="IK148" s="229"/>
      <c r="IL148" s="229"/>
      <c r="IM148" s="229"/>
      <c r="IN148" s="229"/>
      <c r="IO148" s="229"/>
      <c r="IP148" s="229"/>
      <c r="IQ148" s="229"/>
      <c r="IR148" s="229"/>
      <c r="IS148" s="229"/>
      <c r="IT148" s="229"/>
      <c r="IU148" s="229"/>
    </row>
    <row r="149" spans="1:255" s="225" customFormat="1" x14ac:dyDescent="0.35">
      <c r="A149" s="518"/>
      <c r="B149" s="214" t="s">
        <v>354</v>
      </c>
      <c r="C149" s="738">
        <f t="shared" si="1"/>
        <v>12</v>
      </c>
      <c r="D149" s="754"/>
      <c r="E149" s="754"/>
      <c r="F149" s="754"/>
      <c r="G149" s="754"/>
      <c r="H149" s="311"/>
      <c r="I149" s="731"/>
      <c r="J149" s="313"/>
      <c r="K149" s="275"/>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c r="EI149" s="229"/>
      <c r="EJ149" s="229"/>
      <c r="EK149" s="229"/>
      <c r="EL149" s="229"/>
      <c r="EM149" s="229"/>
      <c r="EN149" s="229"/>
      <c r="EO149" s="229"/>
      <c r="EP149" s="229"/>
      <c r="EQ149" s="229"/>
      <c r="ER149" s="229"/>
      <c r="ES149" s="229"/>
      <c r="ET149" s="229"/>
      <c r="EU149" s="229"/>
      <c r="EV149" s="229"/>
      <c r="EW149" s="229"/>
      <c r="EX149" s="229"/>
      <c r="EY149" s="229"/>
      <c r="EZ149" s="229"/>
      <c r="FA149" s="229"/>
      <c r="FB149" s="229"/>
      <c r="FC149" s="229"/>
      <c r="FD149" s="229"/>
      <c r="FE149" s="229"/>
      <c r="FF149" s="229"/>
      <c r="FG149" s="229"/>
      <c r="FH149" s="229"/>
      <c r="FI149" s="229"/>
      <c r="FJ149" s="229"/>
      <c r="FK149" s="229"/>
      <c r="FL149" s="229"/>
      <c r="FM149" s="229"/>
      <c r="FN149" s="229"/>
      <c r="FO149" s="229"/>
      <c r="FP149" s="229"/>
      <c r="FQ149" s="229"/>
      <c r="FR149" s="229"/>
      <c r="FS149" s="229"/>
      <c r="FT149" s="229"/>
      <c r="FU149" s="229"/>
      <c r="FV149" s="229"/>
      <c r="FW149" s="229"/>
      <c r="FX149" s="229"/>
      <c r="FY149" s="229"/>
      <c r="FZ149" s="229"/>
      <c r="GA149" s="229"/>
      <c r="GB149" s="229"/>
      <c r="GC149" s="229"/>
      <c r="GD149" s="229"/>
      <c r="GE149" s="229"/>
      <c r="GF149" s="229"/>
      <c r="GG149" s="229"/>
      <c r="GH149" s="229"/>
      <c r="GI149" s="229"/>
      <c r="GJ149" s="229"/>
      <c r="GK149" s="229"/>
      <c r="GL149" s="229"/>
      <c r="GM149" s="229"/>
      <c r="GN149" s="229"/>
      <c r="GO149" s="229"/>
      <c r="GP149" s="229"/>
      <c r="GQ149" s="229"/>
      <c r="GR149" s="229"/>
      <c r="GS149" s="229"/>
      <c r="GT149" s="229"/>
      <c r="GU149" s="229"/>
      <c r="GV149" s="229"/>
      <c r="GW149" s="229"/>
      <c r="GX149" s="229"/>
      <c r="GY149" s="229"/>
      <c r="GZ149" s="229"/>
      <c r="HA149" s="229"/>
      <c r="HB149" s="229"/>
      <c r="HC149" s="229"/>
      <c r="HD149" s="229"/>
      <c r="HE149" s="229"/>
      <c r="HF149" s="229"/>
      <c r="HG149" s="229"/>
      <c r="HH149" s="229"/>
      <c r="HI149" s="229"/>
      <c r="HJ149" s="229"/>
      <c r="HK149" s="229"/>
      <c r="HL149" s="229"/>
      <c r="HM149" s="229"/>
      <c r="HN149" s="229"/>
      <c r="HO149" s="229"/>
      <c r="HP149" s="229"/>
      <c r="HQ149" s="229"/>
      <c r="HR149" s="229"/>
      <c r="HS149" s="229"/>
      <c r="HT149" s="229"/>
      <c r="HU149" s="229"/>
      <c r="HV149" s="229"/>
      <c r="HW149" s="229"/>
      <c r="HX149" s="229"/>
      <c r="HY149" s="229"/>
      <c r="HZ149" s="229"/>
      <c r="IA149" s="229"/>
      <c r="IB149" s="229"/>
      <c r="IC149" s="229"/>
      <c r="ID149" s="229"/>
      <c r="IE149" s="229"/>
      <c r="IF149" s="229"/>
      <c r="IG149" s="229"/>
      <c r="IH149" s="229"/>
      <c r="II149" s="229"/>
      <c r="IJ149" s="229"/>
      <c r="IK149" s="229"/>
      <c r="IL149" s="229"/>
      <c r="IM149" s="229"/>
      <c r="IN149" s="229"/>
      <c r="IO149" s="229"/>
      <c r="IP149" s="229"/>
      <c r="IQ149" s="229"/>
      <c r="IR149" s="229"/>
      <c r="IS149" s="229"/>
      <c r="IT149" s="229"/>
      <c r="IU149" s="229"/>
    </row>
    <row r="150" spans="1:255" s="225" customFormat="1" x14ac:dyDescent="0.35">
      <c r="A150" s="518"/>
      <c r="B150" s="214" t="s">
        <v>355</v>
      </c>
      <c r="C150" s="738">
        <f t="shared" si="1"/>
        <v>13</v>
      </c>
      <c r="D150" s="754"/>
      <c r="E150" s="754"/>
      <c r="F150" s="754"/>
      <c r="G150" s="754"/>
      <c r="H150" s="314"/>
      <c r="I150" s="315"/>
      <c r="J150" s="316"/>
      <c r="K150" s="275"/>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c r="EI150" s="229"/>
      <c r="EJ150" s="229"/>
      <c r="EK150" s="229"/>
      <c r="EL150" s="229"/>
      <c r="EM150" s="229"/>
      <c r="EN150" s="229"/>
      <c r="EO150" s="229"/>
      <c r="EP150" s="229"/>
      <c r="EQ150" s="229"/>
      <c r="ER150" s="229"/>
      <c r="ES150" s="229"/>
      <c r="ET150" s="229"/>
      <c r="EU150" s="229"/>
      <c r="EV150" s="229"/>
      <c r="EW150" s="229"/>
      <c r="EX150" s="229"/>
      <c r="EY150" s="229"/>
      <c r="EZ150" s="229"/>
      <c r="FA150" s="229"/>
      <c r="FB150" s="229"/>
      <c r="FC150" s="229"/>
      <c r="FD150" s="229"/>
      <c r="FE150" s="229"/>
      <c r="FF150" s="229"/>
      <c r="FG150" s="229"/>
      <c r="FH150" s="229"/>
      <c r="FI150" s="229"/>
      <c r="FJ150" s="229"/>
      <c r="FK150" s="229"/>
      <c r="FL150" s="229"/>
      <c r="FM150" s="229"/>
      <c r="FN150" s="229"/>
      <c r="FO150" s="229"/>
      <c r="FP150" s="229"/>
      <c r="FQ150" s="229"/>
      <c r="FR150" s="229"/>
      <c r="FS150" s="229"/>
      <c r="FT150" s="229"/>
      <c r="FU150" s="229"/>
      <c r="FV150" s="229"/>
      <c r="FW150" s="229"/>
      <c r="FX150" s="229"/>
      <c r="FY150" s="229"/>
      <c r="FZ150" s="229"/>
      <c r="GA150" s="229"/>
      <c r="GB150" s="229"/>
      <c r="GC150" s="229"/>
      <c r="GD150" s="229"/>
      <c r="GE150" s="229"/>
      <c r="GF150" s="229"/>
      <c r="GG150" s="229"/>
      <c r="GH150" s="229"/>
      <c r="GI150" s="229"/>
      <c r="GJ150" s="229"/>
      <c r="GK150" s="229"/>
      <c r="GL150" s="229"/>
      <c r="GM150" s="229"/>
      <c r="GN150" s="229"/>
      <c r="GO150" s="229"/>
      <c r="GP150" s="229"/>
      <c r="GQ150" s="229"/>
      <c r="GR150" s="229"/>
      <c r="GS150" s="229"/>
      <c r="GT150" s="229"/>
      <c r="GU150" s="229"/>
      <c r="GV150" s="229"/>
      <c r="GW150" s="229"/>
      <c r="GX150" s="229"/>
      <c r="GY150" s="229"/>
      <c r="GZ150" s="229"/>
      <c r="HA150" s="229"/>
      <c r="HB150" s="229"/>
      <c r="HC150" s="229"/>
      <c r="HD150" s="229"/>
      <c r="HE150" s="229"/>
      <c r="HF150" s="229"/>
      <c r="HG150" s="229"/>
      <c r="HH150" s="229"/>
      <c r="HI150" s="229"/>
      <c r="HJ150" s="229"/>
      <c r="HK150" s="229"/>
      <c r="HL150" s="229"/>
      <c r="HM150" s="229"/>
      <c r="HN150" s="229"/>
      <c r="HO150" s="229"/>
      <c r="HP150" s="229"/>
      <c r="HQ150" s="229"/>
      <c r="HR150" s="229"/>
      <c r="HS150" s="229"/>
      <c r="HT150" s="229"/>
      <c r="HU150" s="229"/>
      <c r="HV150" s="229"/>
      <c r="HW150" s="229"/>
      <c r="HX150" s="229"/>
      <c r="HY150" s="229"/>
      <c r="HZ150" s="229"/>
      <c r="IA150" s="229"/>
      <c r="IB150" s="229"/>
      <c r="IC150" s="229"/>
      <c r="ID150" s="229"/>
      <c r="IE150" s="229"/>
      <c r="IF150" s="229"/>
      <c r="IG150" s="229"/>
      <c r="IH150" s="229"/>
      <c r="II150" s="229"/>
      <c r="IJ150" s="229"/>
      <c r="IK150" s="229"/>
      <c r="IL150" s="229"/>
      <c r="IM150" s="229"/>
      <c r="IN150" s="229"/>
      <c r="IO150" s="229"/>
      <c r="IP150" s="229"/>
      <c r="IQ150" s="229"/>
      <c r="IR150" s="229"/>
      <c r="IS150" s="229"/>
      <c r="IT150" s="229"/>
      <c r="IU150" s="229"/>
    </row>
    <row r="151" spans="1:255" s="229" customFormat="1" ht="67.25" customHeight="1" x14ac:dyDescent="0.35">
      <c r="A151" s="518">
        <f>A137-0.01</f>
        <v>-3.2199999999999953</v>
      </c>
      <c r="B151" s="214" t="str">
        <f>"Now think of the BEST WEEK in your business last month. This is the week where you sold the most. How much money came into your business that week?"</f>
        <v>Now think of the BEST WEEK in your business last month. This is the week where you sold the most. How much money came into your business that week?</v>
      </c>
      <c r="C151" s="728" t="s">
        <v>342</v>
      </c>
      <c r="D151" s="728"/>
      <c r="E151" s="728"/>
      <c r="F151" s="728"/>
      <c r="G151" s="728"/>
      <c r="H151" s="731" t="s">
        <v>281</v>
      </c>
      <c r="I151" s="731"/>
      <c r="J151" s="313" t="s">
        <v>6</v>
      </c>
      <c r="K151" s="275"/>
    </row>
    <row r="152" spans="1:255" s="229" customFormat="1" x14ac:dyDescent="0.35">
      <c r="A152" s="518"/>
      <c r="B152" s="214" t="s">
        <v>343</v>
      </c>
      <c r="C152" s="6">
        <v>1</v>
      </c>
      <c r="D152" s="754"/>
      <c r="E152" s="754"/>
      <c r="F152" s="754"/>
      <c r="G152" s="754"/>
      <c r="H152" s="731" t="s">
        <v>6</v>
      </c>
      <c r="I152" s="731"/>
      <c r="J152" s="313"/>
      <c r="K152" s="275"/>
    </row>
    <row r="153" spans="1:255" s="225" customFormat="1" x14ac:dyDescent="0.35">
      <c r="A153" s="518"/>
      <c r="B153" s="214" t="s">
        <v>344</v>
      </c>
      <c r="C153" s="6">
        <f t="shared" ref="C153:C164" si="2">+C152+1</f>
        <v>2</v>
      </c>
      <c r="D153" s="754"/>
      <c r="E153" s="754"/>
      <c r="F153" s="754"/>
      <c r="G153" s="754"/>
      <c r="H153" s="731"/>
      <c r="I153" s="731"/>
      <c r="J153" s="313"/>
      <c r="K153" s="275"/>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c r="DP153" s="229"/>
      <c r="DQ153" s="229"/>
      <c r="DR153" s="229"/>
      <c r="DS153" s="229"/>
      <c r="DT153" s="229"/>
      <c r="DU153" s="229"/>
      <c r="DV153" s="229"/>
      <c r="DW153" s="229"/>
      <c r="DX153" s="229"/>
      <c r="DY153" s="229"/>
      <c r="DZ153" s="229"/>
      <c r="EA153" s="229"/>
      <c r="EB153" s="229"/>
      <c r="EC153" s="229"/>
      <c r="ED153" s="229"/>
      <c r="EE153" s="229"/>
      <c r="EF153" s="229"/>
      <c r="EG153" s="229"/>
      <c r="EH153" s="229"/>
      <c r="EI153" s="229"/>
      <c r="EJ153" s="229"/>
      <c r="EK153" s="229"/>
      <c r="EL153" s="229"/>
      <c r="EM153" s="229"/>
      <c r="EN153" s="229"/>
      <c r="EO153" s="229"/>
      <c r="EP153" s="229"/>
      <c r="EQ153" s="229"/>
      <c r="ER153" s="229"/>
      <c r="ES153" s="229"/>
      <c r="ET153" s="229"/>
      <c r="EU153" s="229"/>
      <c r="EV153" s="229"/>
      <c r="EW153" s="229"/>
      <c r="EX153" s="229"/>
      <c r="EY153" s="229"/>
      <c r="EZ153" s="229"/>
      <c r="FA153" s="229"/>
      <c r="FB153" s="229"/>
      <c r="FC153" s="229"/>
      <c r="FD153" s="229"/>
      <c r="FE153" s="229"/>
      <c r="FF153" s="229"/>
      <c r="FG153" s="229"/>
      <c r="FH153" s="229"/>
      <c r="FI153" s="229"/>
      <c r="FJ153" s="229"/>
      <c r="FK153" s="229"/>
      <c r="FL153" s="229"/>
      <c r="FM153" s="229"/>
      <c r="FN153" s="229"/>
      <c r="FO153" s="229"/>
      <c r="FP153" s="229"/>
      <c r="FQ153" s="229"/>
      <c r="FR153" s="229"/>
      <c r="FS153" s="229"/>
      <c r="FT153" s="229"/>
      <c r="FU153" s="229"/>
      <c r="FV153" s="229"/>
      <c r="FW153" s="229"/>
      <c r="FX153" s="229"/>
      <c r="FY153" s="229"/>
      <c r="FZ153" s="229"/>
      <c r="GA153" s="229"/>
      <c r="GB153" s="229"/>
      <c r="GC153" s="229"/>
      <c r="GD153" s="229"/>
      <c r="GE153" s="229"/>
      <c r="GF153" s="229"/>
      <c r="GG153" s="229"/>
      <c r="GH153" s="229"/>
      <c r="GI153" s="229"/>
      <c r="GJ153" s="229"/>
      <c r="GK153" s="229"/>
      <c r="GL153" s="229"/>
      <c r="GM153" s="229"/>
      <c r="GN153" s="229"/>
      <c r="GO153" s="229"/>
      <c r="GP153" s="229"/>
      <c r="GQ153" s="229"/>
      <c r="GR153" s="229"/>
      <c r="GS153" s="229"/>
      <c r="GT153" s="229"/>
      <c r="GU153" s="229"/>
      <c r="GV153" s="229"/>
      <c r="GW153" s="229"/>
      <c r="GX153" s="229"/>
      <c r="GY153" s="229"/>
      <c r="GZ153" s="229"/>
      <c r="HA153" s="229"/>
      <c r="HB153" s="229"/>
      <c r="HC153" s="229"/>
      <c r="HD153" s="229"/>
      <c r="HE153" s="229"/>
      <c r="HF153" s="229"/>
      <c r="HG153" s="229"/>
      <c r="HH153" s="229"/>
      <c r="HI153" s="229"/>
      <c r="HJ153" s="229"/>
      <c r="HK153" s="229"/>
      <c r="HL153" s="229"/>
      <c r="HM153" s="229"/>
      <c r="HN153" s="229"/>
      <c r="HO153" s="229"/>
      <c r="HP153" s="229"/>
      <c r="HQ153" s="229"/>
      <c r="HR153" s="229"/>
      <c r="HS153" s="229"/>
      <c r="HT153" s="229"/>
      <c r="HU153" s="229"/>
      <c r="HV153" s="229"/>
      <c r="HW153" s="229"/>
      <c r="HX153" s="229"/>
      <c r="HY153" s="229"/>
      <c r="HZ153" s="229"/>
      <c r="IA153" s="229"/>
      <c r="IB153" s="229"/>
      <c r="IC153" s="229"/>
      <c r="ID153" s="229"/>
      <c r="IE153" s="229"/>
      <c r="IF153" s="229"/>
      <c r="IG153" s="229"/>
      <c r="IH153" s="229"/>
      <c r="II153" s="229"/>
      <c r="IJ153" s="229"/>
      <c r="IK153" s="229"/>
      <c r="IL153" s="229"/>
      <c r="IM153" s="229"/>
      <c r="IN153" s="229"/>
      <c r="IO153" s="229"/>
      <c r="IP153" s="229"/>
      <c r="IQ153" s="229"/>
      <c r="IR153" s="229"/>
      <c r="IS153" s="229"/>
      <c r="IT153" s="229"/>
      <c r="IU153" s="229"/>
    </row>
    <row r="154" spans="1:255" s="225" customFormat="1" x14ac:dyDescent="0.35">
      <c r="A154" s="518"/>
      <c r="B154" s="214" t="s">
        <v>345</v>
      </c>
      <c r="C154" s="6">
        <f t="shared" si="2"/>
        <v>3</v>
      </c>
      <c r="D154" s="754"/>
      <c r="E154" s="754"/>
      <c r="F154" s="754"/>
      <c r="G154" s="754"/>
      <c r="H154" s="731"/>
      <c r="I154" s="731"/>
      <c r="J154" s="313"/>
      <c r="K154" s="275"/>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c r="DP154" s="229"/>
      <c r="DQ154" s="229"/>
      <c r="DR154" s="229"/>
      <c r="DS154" s="229"/>
      <c r="DT154" s="229"/>
      <c r="DU154" s="229"/>
      <c r="DV154" s="229"/>
      <c r="DW154" s="229"/>
      <c r="DX154" s="229"/>
      <c r="DY154" s="229"/>
      <c r="DZ154" s="229"/>
      <c r="EA154" s="229"/>
      <c r="EB154" s="229"/>
      <c r="EC154" s="229"/>
      <c r="ED154" s="229"/>
      <c r="EE154" s="229"/>
      <c r="EF154" s="229"/>
      <c r="EG154" s="229"/>
      <c r="EH154" s="229"/>
      <c r="EI154" s="229"/>
      <c r="EJ154" s="229"/>
      <c r="EK154" s="229"/>
      <c r="EL154" s="229"/>
      <c r="EM154" s="229"/>
      <c r="EN154" s="229"/>
      <c r="EO154" s="229"/>
      <c r="EP154" s="229"/>
      <c r="EQ154" s="229"/>
      <c r="ER154" s="229"/>
      <c r="ES154" s="229"/>
      <c r="ET154" s="229"/>
      <c r="EU154" s="229"/>
      <c r="EV154" s="229"/>
      <c r="EW154" s="229"/>
      <c r="EX154" s="229"/>
      <c r="EY154" s="229"/>
      <c r="EZ154" s="229"/>
      <c r="FA154" s="229"/>
      <c r="FB154" s="229"/>
      <c r="FC154" s="229"/>
      <c r="FD154" s="229"/>
      <c r="FE154" s="229"/>
      <c r="FF154" s="229"/>
      <c r="FG154" s="229"/>
      <c r="FH154" s="229"/>
      <c r="FI154" s="229"/>
      <c r="FJ154" s="229"/>
      <c r="FK154" s="229"/>
      <c r="FL154" s="229"/>
      <c r="FM154" s="229"/>
      <c r="FN154" s="229"/>
      <c r="FO154" s="229"/>
      <c r="FP154" s="229"/>
      <c r="FQ154" s="229"/>
      <c r="FR154" s="229"/>
      <c r="FS154" s="229"/>
      <c r="FT154" s="229"/>
      <c r="FU154" s="229"/>
      <c r="FV154" s="229"/>
      <c r="FW154" s="229"/>
      <c r="FX154" s="229"/>
      <c r="FY154" s="229"/>
      <c r="FZ154" s="229"/>
      <c r="GA154" s="229"/>
      <c r="GB154" s="229"/>
      <c r="GC154" s="229"/>
      <c r="GD154" s="229"/>
      <c r="GE154" s="229"/>
      <c r="GF154" s="229"/>
      <c r="GG154" s="229"/>
      <c r="GH154" s="229"/>
      <c r="GI154" s="229"/>
      <c r="GJ154" s="229"/>
      <c r="GK154" s="229"/>
      <c r="GL154" s="229"/>
      <c r="GM154" s="229"/>
      <c r="GN154" s="229"/>
      <c r="GO154" s="229"/>
      <c r="GP154" s="229"/>
      <c r="GQ154" s="229"/>
      <c r="GR154" s="229"/>
      <c r="GS154" s="229"/>
      <c r="GT154" s="229"/>
      <c r="GU154" s="229"/>
      <c r="GV154" s="229"/>
      <c r="GW154" s="229"/>
      <c r="GX154" s="229"/>
      <c r="GY154" s="229"/>
      <c r="GZ154" s="229"/>
      <c r="HA154" s="229"/>
      <c r="HB154" s="229"/>
      <c r="HC154" s="229"/>
      <c r="HD154" s="229"/>
      <c r="HE154" s="229"/>
      <c r="HF154" s="229"/>
      <c r="HG154" s="229"/>
      <c r="HH154" s="229"/>
      <c r="HI154" s="229"/>
      <c r="HJ154" s="229"/>
      <c r="HK154" s="229"/>
      <c r="HL154" s="229"/>
      <c r="HM154" s="229"/>
      <c r="HN154" s="229"/>
      <c r="HO154" s="229"/>
      <c r="HP154" s="229"/>
      <c r="HQ154" s="229"/>
      <c r="HR154" s="229"/>
      <c r="HS154" s="229"/>
      <c r="HT154" s="229"/>
      <c r="HU154" s="229"/>
      <c r="HV154" s="229"/>
      <c r="HW154" s="229"/>
      <c r="HX154" s="229"/>
      <c r="HY154" s="229"/>
      <c r="HZ154" s="229"/>
      <c r="IA154" s="229"/>
      <c r="IB154" s="229"/>
      <c r="IC154" s="229"/>
      <c r="ID154" s="229"/>
      <c r="IE154" s="229"/>
      <c r="IF154" s="229"/>
      <c r="IG154" s="229"/>
      <c r="IH154" s="229"/>
      <c r="II154" s="229"/>
      <c r="IJ154" s="229"/>
      <c r="IK154" s="229"/>
      <c r="IL154" s="229"/>
      <c r="IM154" s="229"/>
      <c r="IN154" s="229"/>
      <c r="IO154" s="229"/>
      <c r="IP154" s="229"/>
      <c r="IQ154" s="229"/>
      <c r="IR154" s="229"/>
      <c r="IS154" s="229"/>
      <c r="IT154" s="229"/>
      <c r="IU154" s="229"/>
    </row>
    <row r="155" spans="1:255" s="225" customFormat="1" x14ac:dyDescent="0.35">
      <c r="A155" s="518"/>
      <c r="B155" s="214" t="s">
        <v>346</v>
      </c>
      <c r="C155" s="6">
        <f t="shared" si="2"/>
        <v>4</v>
      </c>
      <c r="D155" s="754"/>
      <c r="E155" s="754"/>
      <c r="F155" s="754"/>
      <c r="G155" s="754"/>
      <c r="H155" s="731"/>
      <c r="I155" s="731"/>
      <c r="J155" s="313"/>
      <c r="K155" s="275"/>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c r="DP155" s="229"/>
      <c r="DQ155" s="229"/>
      <c r="DR155" s="229"/>
      <c r="DS155" s="229"/>
      <c r="DT155" s="229"/>
      <c r="DU155" s="229"/>
      <c r="DV155" s="229"/>
      <c r="DW155" s="229"/>
      <c r="DX155" s="229"/>
      <c r="DY155" s="229"/>
      <c r="DZ155" s="229"/>
      <c r="EA155" s="229"/>
      <c r="EB155" s="229"/>
      <c r="EC155" s="229"/>
      <c r="ED155" s="229"/>
      <c r="EE155" s="229"/>
      <c r="EF155" s="229"/>
      <c r="EG155" s="229"/>
      <c r="EH155" s="229"/>
      <c r="EI155" s="229"/>
      <c r="EJ155" s="229"/>
      <c r="EK155" s="229"/>
      <c r="EL155" s="229"/>
      <c r="EM155" s="229"/>
      <c r="EN155" s="229"/>
      <c r="EO155" s="229"/>
      <c r="EP155" s="229"/>
      <c r="EQ155" s="229"/>
      <c r="ER155" s="229"/>
      <c r="ES155" s="229"/>
      <c r="ET155" s="229"/>
      <c r="EU155" s="229"/>
      <c r="EV155" s="229"/>
      <c r="EW155" s="229"/>
      <c r="EX155" s="229"/>
      <c r="EY155" s="229"/>
      <c r="EZ155" s="229"/>
      <c r="FA155" s="229"/>
      <c r="FB155" s="229"/>
      <c r="FC155" s="229"/>
      <c r="FD155" s="229"/>
      <c r="FE155" s="229"/>
      <c r="FF155" s="229"/>
      <c r="FG155" s="229"/>
      <c r="FH155" s="229"/>
      <c r="FI155" s="229"/>
      <c r="FJ155" s="229"/>
      <c r="FK155" s="229"/>
      <c r="FL155" s="229"/>
      <c r="FM155" s="229"/>
      <c r="FN155" s="229"/>
      <c r="FO155" s="229"/>
      <c r="FP155" s="229"/>
      <c r="FQ155" s="229"/>
      <c r="FR155" s="229"/>
      <c r="FS155" s="229"/>
      <c r="FT155" s="229"/>
      <c r="FU155" s="229"/>
      <c r="FV155" s="229"/>
      <c r="FW155" s="229"/>
      <c r="FX155" s="229"/>
      <c r="FY155" s="229"/>
      <c r="FZ155" s="229"/>
      <c r="GA155" s="229"/>
      <c r="GB155" s="229"/>
      <c r="GC155" s="229"/>
      <c r="GD155" s="229"/>
      <c r="GE155" s="229"/>
      <c r="GF155" s="229"/>
      <c r="GG155" s="229"/>
      <c r="GH155" s="229"/>
      <c r="GI155" s="229"/>
      <c r="GJ155" s="229"/>
      <c r="GK155" s="229"/>
      <c r="GL155" s="229"/>
      <c r="GM155" s="229"/>
      <c r="GN155" s="229"/>
      <c r="GO155" s="229"/>
      <c r="GP155" s="229"/>
      <c r="GQ155" s="229"/>
      <c r="GR155" s="229"/>
      <c r="GS155" s="229"/>
      <c r="GT155" s="229"/>
      <c r="GU155" s="229"/>
      <c r="GV155" s="229"/>
      <c r="GW155" s="229"/>
      <c r="GX155" s="229"/>
      <c r="GY155" s="229"/>
      <c r="GZ155" s="229"/>
      <c r="HA155" s="229"/>
      <c r="HB155" s="229"/>
      <c r="HC155" s="229"/>
      <c r="HD155" s="229"/>
      <c r="HE155" s="229"/>
      <c r="HF155" s="229"/>
      <c r="HG155" s="229"/>
      <c r="HH155" s="229"/>
      <c r="HI155" s="229"/>
      <c r="HJ155" s="229"/>
      <c r="HK155" s="229"/>
      <c r="HL155" s="229"/>
      <c r="HM155" s="229"/>
      <c r="HN155" s="229"/>
      <c r="HO155" s="229"/>
      <c r="HP155" s="229"/>
      <c r="HQ155" s="229"/>
      <c r="HR155" s="229"/>
      <c r="HS155" s="229"/>
      <c r="HT155" s="229"/>
      <c r="HU155" s="229"/>
      <c r="HV155" s="229"/>
      <c r="HW155" s="229"/>
      <c r="HX155" s="229"/>
      <c r="HY155" s="229"/>
      <c r="HZ155" s="229"/>
      <c r="IA155" s="229"/>
      <c r="IB155" s="229"/>
      <c r="IC155" s="229"/>
      <c r="ID155" s="229"/>
      <c r="IE155" s="229"/>
      <c r="IF155" s="229"/>
      <c r="IG155" s="229"/>
      <c r="IH155" s="229"/>
      <c r="II155" s="229"/>
      <c r="IJ155" s="229"/>
      <c r="IK155" s="229"/>
      <c r="IL155" s="229"/>
      <c r="IM155" s="229"/>
      <c r="IN155" s="229"/>
      <c r="IO155" s="229"/>
      <c r="IP155" s="229"/>
      <c r="IQ155" s="229"/>
      <c r="IR155" s="229"/>
      <c r="IS155" s="229"/>
      <c r="IT155" s="229"/>
      <c r="IU155" s="229"/>
    </row>
    <row r="156" spans="1:255" s="225" customFormat="1" x14ac:dyDescent="0.35">
      <c r="A156" s="518"/>
      <c r="B156" s="214" t="s">
        <v>347</v>
      </c>
      <c r="C156" s="6">
        <f t="shared" si="2"/>
        <v>5</v>
      </c>
      <c r="D156" s="754"/>
      <c r="E156" s="754"/>
      <c r="F156" s="754"/>
      <c r="G156" s="754"/>
      <c r="H156" s="731"/>
      <c r="I156" s="731"/>
      <c r="J156" s="313"/>
      <c r="K156" s="275"/>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c r="DP156" s="229"/>
      <c r="DQ156" s="229"/>
      <c r="DR156" s="229"/>
      <c r="DS156" s="229"/>
      <c r="DT156" s="229"/>
      <c r="DU156" s="229"/>
      <c r="DV156" s="229"/>
      <c r="DW156" s="229"/>
      <c r="DX156" s="229"/>
      <c r="DY156" s="229"/>
      <c r="DZ156" s="229"/>
      <c r="EA156" s="229"/>
      <c r="EB156" s="229"/>
      <c r="EC156" s="229"/>
      <c r="ED156" s="229"/>
      <c r="EE156" s="229"/>
      <c r="EF156" s="229"/>
      <c r="EG156" s="229"/>
      <c r="EH156" s="229"/>
      <c r="EI156" s="229"/>
      <c r="EJ156" s="229"/>
      <c r="EK156" s="229"/>
      <c r="EL156" s="229"/>
      <c r="EM156" s="229"/>
      <c r="EN156" s="229"/>
      <c r="EO156" s="229"/>
      <c r="EP156" s="229"/>
      <c r="EQ156" s="229"/>
      <c r="ER156" s="229"/>
      <c r="ES156" s="229"/>
      <c r="ET156" s="229"/>
      <c r="EU156" s="229"/>
      <c r="EV156" s="229"/>
      <c r="EW156" s="229"/>
      <c r="EX156" s="229"/>
      <c r="EY156" s="229"/>
      <c r="EZ156" s="229"/>
      <c r="FA156" s="229"/>
      <c r="FB156" s="229"/>
      <c r="FC156" s="229"/>
      <c r="FD156" s="229"/>
      <c r="FE156" s="229"/>
      <c r="FF156" s="229"/>
      <c r="FG156" s="229"/>
      <c r="FH156" s="229"/>
      <c r="FI156" s="229"/>
      <c r="FJ156" s="229"/>
      <c r="FK156" s="229"/>
      <c r="FL156" s="229"/>
      <c r="FM156" s="229"/>
      <c r="FN156" s="229"/>
      <c r="FO156" s="229"/>
      <c r="FP156" s="229"/>
      <c r="FQ156" s="229"/>
      <c r="FR156" s="229"/>
      <c r="FS156" s="229"/>
      <c r="FT156" s="229"/>
      <c r="FU156" s="229"/>
      <c r="FV156" s="229"/>
      <c r="FW156" s="229"/>
      <c r="FX156" s="229"/>
      <c r="FY156" s="229"/>
      <c r="FZ156" s="229"/>
      <c r="GA156" s="229"/>
      <c r="GB156" s="229"/>
      <c r="GC156" s="229"/>
      <c r="GD156" s="229"/>
      <c r="GE156" s="229"/>
      <c r="GF156" s="229"/>
      <c r="GG156" s="229"/>
      <c r="GH156" s="229"/>
      <c r="GI156" s="229"/>
      <c r="GJ156" s="229"/>
      <c r="GK156" s="229"/>
      <c r="GL156" s="229"/>
      <c r="GM156" s="229"/>
      <c r="GN156" s="229"/>
      <c r="GO156" s="229"/>
      <c r="GP156" s="229"/>
      <c r="GQ156" s="229"/>
      <c r="GR156" s="229"/>
      <c r="GS156" s="229"/>
      <c r="GT156" s="229"/>
      <c r="GU156" s="229"/>
      <c r="GV156" s="229"/>
      <c r="GW156" s="229"/>
      <c r="GX156" s="229"/>
      <c r="GY156" s="229"/>
      <c r="GZ156" s="229"/>
      <c r="HA156" s="229"/>
      <c r="HB156" s="229"/>
      <c r="HC156" s="229"/>
      <c r="HD156" s="229"/>
      <c r="HE156" s="229"/>
      <c r="HF156" s="229"/>
      <c r="HG156" s="229"/>
      <c r="HH156" s="229"/>
      <c r="HI156" s="229"/>
      <c r="HJ156" s="229"/>
      <c r="HK156" s="229"/>
      <c r="HL156" s="229"/>
      <c r="HM156" s="229"/>
      <c r="HN156" s="229"/>
      <c r="HO156" s="229"/>
      <c r="HP156" s="229"/>
      <c r="HQ156" s="229"/>
      <c r="HR156" s="229"/>
      <c r="HS156" s="229"/>
      <c r="HT156" s="229"/>
      <c r="HU156" s="229"/>
      <c r="HV156" s="229"/>
      <c r="HW156" s="229"/>
      <c r="HX156" s="229"/>
      <c r="HY156" s="229"/>
      <c r="HZ156" s="229"/>
      <c r="IA156" s="229"/>
      <c r="IB156" s="229"/>
      <c r="IC156" s="229"/>
      <c r="ID156" s="229"/>
      <c r="IE156" s="229"/>
      <c r="IF156" s="229"/>
      <c r="IG156" s="229"/>
      <c r="IH156" s="229"/>
      <c r="II156" s="229"/>
      <c r="IJ156" s="229"/>
      <c r="IK156" s="229"/>
      <c r="IL156" s="229"/>
      <c r="IM156" s="229"/>
      <c r="IN156" s="229"/>
      <c r="IO156" s="229"/>
      <c r="IP156" s="229"/>
      <c r="IQ156" s="229"/>
      <c r="IR156" s="229"/>
      <c r="IS156" s="229"/>
      <c r="IT156" s="229"/>
      <c r="IU156" s="229"/>
    </row>
    <row r="157" spans="1:255" s="225" customFormat="1" x14ac:dyDescent="0.35">
      <c r="A157" s="518"/>
      <c r="B157" s="214" t="s">
        <v>348</v>
      </c>
      <c r="C157" s="6">
        <f t="shared" si="2"/>
        <v>6</v>
      </c>
      <c r="D157" s="754"/>
      <c r="E157" s="754"/>
      <c r="F157" s="754"/>
      <c r="G157" s="754"/>
      <c r="H157" s="731"/>
      <c r="I157" s="731"/>
      <c r="J157" s="313"/>
      <c r="K157" s="275"/>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c r="DP157" s="229"/>
      <c r="DQ157" s="229"/>
      <c r="DR157" s="229"/>
      <c r="DS157" s="229"/>
      <c r="DT157" s="229"/>
      <c r="DU157" s="229"/>
      <c r="DV157" s="229"/>
      <c r="DW157" s="229"/>
      <c r="DX157" s="229"/>
      <c r="DY157" s="229"/>
      <c r="DZ157" s="229"/>
      <c r="EA157" s="229"/>
      <c r="EB157" s="229"/>
      <c r="EC157" s="229"/>
      <c r="ED157" s="229"/>
      <c r="EE157" s="229"/>
      <c r="EF157" s="229"/>
      <c r="EG157" s="229"/>
      <c r="EH157" s="229"/>
      <c r="EI157" s="229"/>
      <c r="EJ157" s="229"/>
      <c r="EK157" s="229"/>
      <c r="EL157" s="229"/>
      <c r="EM157" s="229"/>
      <c r="EN157" s="229"/>
      <c r="EO157" s="229"/>
      <c r="EP157" s="229"/>
      <c r="EQ157" s="229"/>
      <c r="ER157" s="229"/>
      <c r="ES157" s="229"/>
      <c r="ET157" s="229"/>
      <c r="EU157" s="229"/>
      <c r="EV157" s="229"/>
      <c r="EW157" s="229"/>
      <c r="EX157" s="229"/>
      <c r="EY157" s="229"/>
      <c r="EZ157" s="229"/>
      <c r="FA157" s="229"/>
      <c r="FB157" s="229"/>
      <c r="FC157" s="229"/>
      <c r="FD157" s="229"/>
      <c r="FE157" s="229"/>
      <c r="FF157" s="229"/>
      <c r="FG157" s="229"/>
      <c r="FH157" s="229"/>
      <c r="FI157" s="229"/>
      <c r="FJ157" s="229"/>
      <c r="FK157" s="229"/>
      <c r="FL157" s="229"/>
      <c r="FM157" s="229"/>
      <c r="FN157" s="229"/>
      <c r="FO157" s="229"/>
      <c r="FP157" s="229"/>
      <c r="FQ157" s="229"/>
      <c r="FR157" s="229"/>
      <c r="FS157" s="229"/>
      <c r="FT157" s="229"/>
      <c r="FU157" s="229"/>
      <c r="FV157" s="229"/>
      <c r="FW157" s="229"/>
      <c r="FX157" s="229"/>
      <c r="FY157" s="229"/>
      <c r="FZ157" s="229"/>
      <c r="GA157" s="229"/>
      <c r="GB157" s="229"/>
      <c r="GC157" s="229"/>
      <c r="GD157" s="229"/>
      <c r="GE157" s="229"/>
      <c r="GF157" s="229"/>
      <c r="GG157" s="229"/>
      <c r="GH157" s="229"/>
      <c r="GI157" s="229"/>
      <c r="GJ157" s="229"/>
      <c r="GK157" s="229"/>
      <c r="GL157" s="229"/>
      <c r="GM157" s="229"/>
      <c r="GN157" s="229"/>
      <c r="GO157" s="229"/>
      <c r="GP157" s="229"/>
      <c r="GQ157" s="229"/>
      <c r="GR157" s="229"/>
      <c r="GS157" s="229"/>
      <c r="GT157" s="229"/>
      <c r="GU157" s="229"/>
      <c r="GV157" s="229"/>
      <c r="GW157" s="229"/>
      <c r="GX157" s="229"/>
      <c r="GY157" s="229"/>
      <c r="GZ157" s="229"/>
      <c r="HA157" s="229"/>
      <c r="HB157" s="229"/>
      <c r="HC157" s="229"/>
      <c r="HD157" s="229"/>
      <c r="HE157" s="229"/>
      <c r="HF157" s="229"/>
      <c r="HG157" s="229"/>
      <c r="HH157" s="229"/>
      <c r="HI157" s="229"/>
      <c r="HJ157" s="229"/>
      <c r="HK157" s="229"/>
      <c r="HL157" s="229"/>
      <c r="HM157" s="229"/>
      <c r="HN157" s="229"/>
      <c r="HO157" s="229"/>
      <c r="HP157" s="229"/>
      <c r="HQ157" s="229"/>
      <c r="HR157" s="229"/>
      <c r="HS157" s="229"/>
      <c r="HT157" s="229"/>
      <c r="HU157" s="229"/>
      <c r="HV157" s="229"/>
      <c r="HW157" s="229"/>
      <c r="HX157" s="229"/>
      <c r="HY157" s="229"/>
      <c r="HZ157" s="229"/>
      <c r="IA157" s="229"/>
      <c r="IB157" s="229"/>
      <c r="IC157" s="229"/>
      <c r="ID157" s="229"/>
      <c r="IE157" s="229"/>
      <c r="IF157" s="229"/>
      <c r="IG157" s="229"/>
      <c r="IH157" s="229"/>
      <c r="II157" s="229"/>
      <c r="IJ157" s="229"/>
      <c r="IK157" s="229"/>
      <c r="IL157" s="229"/>
      <c r="IM157" s="229"/>
      <c r="IN157" s="229"/>
      <c r="IO157" s="229"/>
      <c r="IP157" s="229"/>
      <c r="IQ157" s="229"/>
      <c r="IR157" s="229"/>
      <c r="IS157" s="229"/>
      <c r="IT157" s="229"/>
      <c r="IU157" s="229"/>
    </row>
    <row r="158" spans="1:255" s="225" customFormat="1" x14ac:dyDescent="0.35">
      <c r="A158" s="518"/>
      <c r="B158" s="214" t="s">
        <v>349</v>
      </c>
      <c r="C158" s="6">
        <f t="shared" si="2"/>
        <v>7</v>
      </c>
      <c r="D158" s="754"/>
      <c r="E158" s="754"/>
      <c r="F158" s="754"/>
      <c r="G158" s="754"/>
      <c r="H158" s="731"/>
      <c r="I158" s="731"/>
      <c r="J158" s="313"/>
      <c r="K158" s="275"/>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c r="EI158" s="229"/>
      <c r="EJ158" s="229"/>
      <c r="EK158" s="229"/>
      <c r="EL158" s="229"/>
      <c r="EM158" s="229"/>
      <c r="EN158" s="229"/>
      <c r="EO158" s="229"/>
      <c r="EP158" s="229"/>
      <c r="EQ158" s="229"/>
      <c r="ER158" s="229"/>
      <c r="ES158" s="229"/>
      <c r="ET158" s="229"/>
      <c r="EU158" s="229"/>
      <c r="EV158" s="229"/>
      <c r="EW158" s="229"/>
      <c r="EX158" s="229"/>
      <c r="EY158" s="229"/>
      <c r="EZ158" s="229"/>
      <c r="FA158" s="229"/>
      <c r="FB158" s="229"/>
      <c r="FC158" s="229"/>
      <c r="FD158" s="229"/>
      <c r="FE158" s="229"/>
      <c r="FF158" s="229"/>
      <c r="FG158" s="229"/>
      <c r="FH158" s="229"/>
      <c r="FI158" s="229"/>
      <c r="FJ158" s="229"/>
      <c r="FK158" s="229"/>
      <c r="FL158" s="229"/>
      <c r="FM158" s="229"/>
      <c r="FN158" s="229"/>
      <c r="FO158" s="229"/>
      <c r="FP158" s="229"/>
      <c r="FQ158" s="229"/>
      <c r="FR158" s="229"/>
      <c r="FS158" s="229"/>
      <c r="FT158" s="229"/>
      <c r="FU158" s="229"/>
      <c r="FV158" s="229"/>
      <c r="FW158" s="229"/>
      <c r="FX158" s="229"/>
      <c r="FY158" s="229"/>
      <c r="FZ158" s="229"/>
      <c r="GA158" s="229"/>
      <c r="GB158" s="229"/>
      <c r="GC158" s="229"/>
      <c r="GD158" s="229"/>
      <c r="GE158" s="229"/>
      <c r="GF158" s="229"/>
      <c r="GG158" s="229"/>
      <c r="GH158" s="229"/>
      <c r="GI158" s="229"/>
      <c r="GJ158" s="229"/>
      <c r="GK158" s="229"/>
      <c r="GL158" s="229"/>
      <c r="GM158" s="229"/>
      <c r="GN158" s="229"/>
      <c r="GO158" s="229"/>
      <c r="GP158" s="229"/>
      <c r="GQ158" s="229"/>
      <c r="GR158" s="229"/>
      <c r="GS158" s="229"/>
      <c r="GT158" s="229"/>
      <c r="GU158" s="229"/>
      <c r="GV158" s="229"/>
      <c r="GW158" s="229"/>
      <c r="GX158" s="229"/>
      <c r="GY158" s="229"/>
      <c r="GZ158" s="229"/>
      <c r="HA158" s="229"/>
      <c r="HB158" s="229"/>
      <c r="HC158" s="229"/>
      <c r="HD158" s="229"/>
      <c r="HE158" s="229"/>
      <c r="HF158" s="229"/>
      <c r="HG158" s="229"/>
      <c r="HH158" s="229"/>
      <c r="HI158" s="229"/>
      <c r="HJ158" s="229"/>
      <c r="HK158" s="229"/>
      <c r="HL158" s="229"/>
      <c r="HM158" s="229"/>
      <c r="HN158" s="229"/>
      <c r="HO158" s="229"/>
      <c r="HP158" s="229"/>
      <c r="HQ158" s="229"/>
      <c r="HR158" s="229"/>
      <c r="HS158" s="229"/>
      <c r="HT158" s="229"/>
      <c r="HU158" s="229"/>
      <c r="HV158" s="229"/>
      <c r="HW158" s="229"/>
      <c r="HX158" s="229"/>
      <c r="HY158" s="229"/>
      <c r="HZ158" s="229"/>
      <c r="IA158" s="229"/>
      <c r="IB158" s="229"/>
      <c r="IC158" s="229"/>
      <c r="ID158" s="229"/>
      <c r="IE158" s="229"/>
      <c r="IF158" s="229"/>
      <c r="IG158" s="229"/>
      <c r="IH158" s="229"/>
      <c r="II158" s="229"/>
      <c r="IJ158" s="229"/>
      <c r="IK158" s="229"/>
      <c r="IL158" s="229"/>
      <c r="IM158" s="229"/>
      <c r="IN158" s="229"/>
      <c r="IO158" s="229"/>
      <c r="IP158" s="229"/>
      <c r="IQ158" s="229"/>
      <c r="IR158" s="229"/>
      <c r="IS158" s="229"/>
      <c r="IT158" s="229"/>
      <c r="IU158" s="229"/>
    </row>
    <row r="159" spans="1:255" s="225" customFormat="1" x14ac:dyDescent="0.35">
      <c r="A159" s="518"/>
      <c r="B159" s="214" t="s">
        <v>350</v>
      </c>
      <c r="C159" s="6">
        <f t="shared" si="2"/>
        <v>8</v>
      </c>
      <c r="D159" s="754"/>
      <c r="E159" s="754"/>
      <c r="F159" s="754"/>
      <c r="G159" s="754"/>
      <c r="H159" s="731"/>
      <c r="I159" s="731"/>
      <c r="J159" s="313"/>
      <c r="K159" s="275"/>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c r="EI159" s="229"/>
      <c r="EJ159" s="229"/>
      <c r="EK159" s="229"/>
      <c r="EL159" s="229"/>
      <c r="EM159" s="229"/>
      <c r="EN159" s="229"/>
      <c r="EO159" s="229"/>
      <c r="EP159" s="229"/>
      <c r="EQ159" s="229"/>
      <c r="ER159" s="229"/>
      <c r="ES159" s="229"/>
      <c r="ET159" s="229"/>
      <c r="EU159" s="229"/>
      <c r="EV159" s="229"/>
      <c r="EW159" s="229"/>
      <c r="EX159" s="229"/>
      <c r="EY159" s="229"/>
      <c r="EZ159" s="229"/>
      <c r="FA159" s="229"/>
      <c r="FB159" s="229"/>
      <c r="FC159" s="229"/>
      <c r="FD159" s="229"/>
      <c r="FE159" s="229"/>
      <c r="FF159" s="229"/>
      <c r="FG159" s="229"/>
      <c r="FH159" s="229"/>
      <c r="FI159" s="229"/>
      <c r="FJ159" s="229"/>
      <c r="FK159" s="229"/>
      <c r="FL159" s="229"/>
      <c r="FM159" s="229"/>
      <c r="FN159" s="229"/>
      <c r="FO159" s="229"/>
      <c r="FP159" s="229"/>
      <c r="FQ159" s="229"/>
      <c r="FR159" s="229"/>
      <c r="FS159" s="229"/>
      <c r="FT159" s="229"/>
      <c r="FU159" s="229"/>
      <c r="FV159" s="229"/>
      <c r="FW159" s="229"/>
      <c r="FX159" s="229"/>
      <c r="FY159" s="229"/>
      <c r="FZ159" s="229"/>
      <c r="GA159" s="229"/>
      <c r="GB159" s="229"/>
      <c r="GC159" s="229"/>
      <c r="GD159" s="229"/>
      <c r="GE159" s="229"/>
      <c r="GF159" s="229"/>
      <c r="GG159" s="229"/>
      <c r="GH159" s="229"/>
      <c r="GI159" s="229"/>
      <c r="GJ159" s="229"/>
      <c r="GK159" s="229"/>
      <c r="GL159" s="229"/>
      <c r="GM159" s="229"/>
      <c r="GN159" s="229"/>
      <c r="GO159" s="229"/>
      <c r="GP159" s="229"/>
      <c r="GQ159" s="229"/>
      <c r="GR159" s="229"/>
      <c r="GS159" s="229"/>
      <c r="GT159" s="229"/>
      <c r="GU159" s="229"/>
      <c r="GV159" s="229"/>
      <c r="GW159" s="229"/>
      <c r="GX159" s="229"/>
      <c r="GY159" s="229"/>
      <c r="GZ159" s="229"/>
      <c r="HA159" s="229"/>
      <c r="HB159" s="229"/>
      <c r="HC159" s="229"/>
      <c r="HD159" s="229"/>
      <c r="HE159" s="229"/>
      <c r="HF159" s="229"/>
      <c r="HG159" s="229"/>
      <c r="HH159" s="229"/>
      <c r="HI159" s="229"/>
      <c r="HJ159" s="229"/>
      <c r="HK159" s="229"/>
      <c r="HL159" s="229"/>
      <c r="HM159" s="229"/>
      <c r="HN159" s="229"/>
      <c r="HO159" s="229"/>
      <c r="HP159" s="229"/>
      <c r="HQ159" s="229"/>
      <c r="HR159" s="229"/>
      <c r="HS159" s="229"/>
      <c r="HT159" s="229"/>
      <c r="HU159" s="229"/>
      <c r="HV159" s="229"/>
      <c r="HW159" s="229"/>
      <c r="HX159" s="229"/>
      <c r="HY159" s="229"/>
      <c r="HZ159" s="229"/>
      <c r="IA159" s="229"/>
      <c r="IB159" s="229"/>
      <c r="IC159" s="229"/>
      <c r="ID159" s="229"/>
      <c r="IE159" s="229"/>
      <c r="IF159" s="229"/>
      <c r="IG159" s="229"/>
      <c r="IH159" s="229"/>
      <c r="II159" s="229"/>
      <c r="IJ159" s="229"/>
      <c r="IK159" s="229"/>
      <c r="IL159" s="229"/>
      <c r="IM159" s="229"/>
      <c r="IN159" s="229"/>
      <c r="IO159" s="229"/>
      <c r="IP159" s="229"/>
      <c r="IQ159" s="229"/>
      <c r="IR159" s="229"/>
      <c r="IS159" s="229"/>
      <c r="IT159" s="229"/>
      <c r="IU159" s="229"/>
    </row>
    <row r="160" spans="1:255" s="225" customFormat="1" x14ac:dyDescent="0.35">
      <c r="A160" s="518"/>
      <c r="B160" s="214" t="s">
        <v>351</v>
      </c>
      <c r="C160" s="6">
        <f t="shared" si="2"/>
        <v>9</v>
      </c>
      <c r="D160" s="754"/>
      <c r="E160" s="754"/>
      <c r="F160" s="754"/>
      <c r="G160" s="754"/>
      <c r="H160" s="731"/>
      <c r="I160" s="731"/>
      <c r="J160" s="313"/>
      <c r="K160" s="275"/>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c r="EI160" s="229"/>
      <c r="EJ160" s="229"/>
      <c r="EK160" s="229"/>
      <c r="EL160" s="229"/>
      <c r="EM160" s="229"/>
      <c r="EN160" s="229"/>
      <c r="EO160" s="229"/>
      <c r="EP160" s="229"/>
      <c r="EQ160" s="229"/>
      <c r="ER160" s="229"/>
      <c r="ES160" s="229"/>
      <c r="ET160" s="229"/>
      <c r="EU160" s="229"/>
      <c r="EV160" s="229"/>
      <c r="EW160" s="229"/>
      <c r="EX160" s="229"/>
      <c r="EY160" s="229"/>
      <c r="EZ160" s="229"/>
      <c r="FA160" s="229"/>
      <c r="FB160" s="229"/>
      <c r="FC160" s="229"/>
      <c r="FD160" s="229"/>
      <c r="FE160" s="229"/>
      <c r="FF160" s="229"/>
      <c r="FG160" s="229"/>
      <c r="FH160" s="229"/>
      <c r="FI160" s="229"/>
      <c r="FJ160" s="229"/>
      <c r="FK160" s="229"/>
      <c r="FL160" s="229"/>
      <c r="FM160" s="229"/>
      <c r="FN160" s="229"/>
      <c r="FO160" s="229"/>
      <c r="FP160" s="229"/>
      <c r="FQ160" s="229"/>
      <c r="FR160" s="229"/>
      <c r="FS160" s="229"/>
      <c r="FT160" s="229"/>
      <c r="FU160" s="229"/>
      <c r="FV160" s="229"/>
      <c r="FW160" s="229"/>
      <c r="FX160" s="229"/>
      <c r="FY160" s="229"/>
      <c r="FZ160" s="229"/>
      <c r="GA160" s="229"/>
      <c r="GB160" s="229"/>
      <c r="GC160" s="229"/>
      <c r="GD160" s="229"/>
      <c r="GE160" s="229"/>
      <c r="GF160" s="229"/>
      <c r="GG160" s="229"/>
      <c r="GH160" s="229"/>
      <c r="GI160" s="229"/>
      <c r="GJ160" s="229"/>
      <c r="GK160" s="229"/>
      <c r="GL160" s="229"/>
      <c r="GM160" s="229"/>
      <c r="GN160" s="229"/>
      <c r="GO160" s="229"/>
      <c r="GP160" s="229"/>
      <c r="GQ160" s="229"/>
      <c r="GR160" s="229"/>
      <c r="GS160" s="229"/>
      <c r="GT160" s="229"/>
      <c r="GU160" s="229"/>
      <c r="GV160" s="229"/>
      <c r="GW160" s="229"/>
      <c r="GX160" s="229"/>
      <c r="GY160" s="229"/>
      <c r="GZ160" s="229"/>
      <c r="HA160" s="229"/>
      <c r="HB160" s="229"/>
      <c r="HC160" s="229"/>
      <c r="HD160" s="229"/>
      <c r="HE160" s="229"/>
      <c r="HF160" s="229"/>
      <c r="HG160" s="229"/>
      <c r="HH160" s="229"/>
      <c r="HI160" s="229"/>
      <c r="HJ160" s="229"/>
      <c r="HK160" s="229"/>
      <c r="HL160" s="229"/>
      <c r="HM160" s="229"/>
      <c r="HN160" s="229"/>
      <c r="HO160" s="229"/>
      <c r="HP160" s="229"/>
      <c r="HQ160" s="229"/>
      <c r="HR160" s="229"/>
      <c r="HS160" s="229"/>
      <c r="HT160" s="229"/>
      <c r="HU160" s="229"/>
      <c r="HV160" s="229"/>
      <c r="HW160" s="229"/>
      <c r="HX160" s="229"/>
      <c r="HY160" s="229"/>
      <c r="HZ160" s="229"/>
      <c r="IA160" s="229"/>
      <c r="IB160" s="229"/>
      <c r="IC160" s="229"/>
      <c r="ID160" s="229"/>
      <c r="IE160" s="229"/>
      <c r="IF160" s="229"/>
      <c r="IG160" s="229"/>
      <c r="IH160" s="229"/>
      <c r="II160" s="229"/>
      <c r="IJ160" s="229"/>
      <c r="IK160" s="229"/>
      <c r="IL160" s="229"/>
      <c r="IM160" s="229"/>
      <c r="IN160" s="229"/>
      <c r="IO160" s="229"/>
      <c r="IP160" s="229"/>
      <c r="IQ160" s="229"/>
      <c r="IR160" s="229"/>
      <c r="IS160" s="229"/>
      <c r="IT160" s="229"/>
      <c r="IU160" s="229"/>
    </row>
    <row r="161" spans="1:255" s="225" customFormat="1" x14ac:dyDescent="0.35">
      <c r="A161" s="518"/>
      <c r="B161" s="214" t="s">
        <v>352</v>
      </c>
      <c r="C161" s="6">
        <f t="shared" si="2"/>
        <v>10</v>
      </c>
      <c r="D161" s="754"/>
      <c r="E161" s="754"/>
      <c r="F161" s="754"/>
      <c r="G161" s="754"/>
      <c r="H161" s="731"/>
      <c r="I161" s="731"/>
      <c r="J161" s="313"/>
      <c r="K161" s="275"/>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c r="EI161" s="229"/>
      <c r="EJ161" s="229"/>
      <c r="EK161" s="229"/>
      <c r="EL161" s="229"/>
      <c r="EM161" s="229"/>
      <c r="EN161" s="229"/>
      <c r="EO161" s="229"/>
      <c r="EP161" s="229"/>
      <c r="EQ161" s="229"/>
      <c r="ER161" s="229"/>
      <c r="ES161" s="229"/>
      <c r="ET161" s="229"/>
      <c r="EU161" s="229"/>
      <c r="EV161" s="229"/>
      <c r="EW161" s="229"/>
      <c r="EX161" s="229"/>
      <c r="EY161" s="229"/>
      <c r="EZ161" s="229"/>
      <c r="FA161" s="229"/>
      <c r="FB161" s="229"/>
      <c r="FC161" s="229"/>
      <c r="FD161" s="229"/>
      <c r="FE161" s="229"/>
      <c r="FF161" s="229"/>
      <c r="FG161" s="229"/>
      <c r="FH161" s="229"/>
      <c r="FI161" s="229"/>
      <c r="FJ161" s="229"/>
      <c r="FK161" s="229"/>
      <c r="FL161" s="229"/>
      <c r="FM161" s="229"/>
      <c r="FN161" s="229"/>
      <c r="FO161" s="229"/>
      <c r="FP161" s="229"/>
      <c r="FQ161" s="229"/>
      <c r="FR161" s="229"/>
      <c r="FS161" s="229"/>
      <c r="FT161" s="229"/>
      <c r="FU161" s="229"/>
      <c r="FV161" s="229"/>
      <c r="FW161" s="229"/>
      <c r="FX161" s="229"/>
      <c r="FY161" s="229"/>
      <c r="FZ161" s="229"/>
      <c r="GA161" s="229"/>
      <c r="GB161" s="229"/>
      <c r="GC161" s="229"/>
      <c r="GD161" s="229"/>
      <c r="GE161" s="229"/>
      <c r="GF161" s="229"/>
      <c r="GG161" s="229"/>
      <c r="GH161" s="229"/>
      <c r="GI161" s="229"/>
      <c r="GJ161" s="229"/>
      <c r="GK161" s="229"/>
      <c r="GL161" s="229"/>
      <c r="GM161" s="229"/>
      <c r="GN161" s="229"/>
      <c r="GO161" s="229"/>
      <c r="GP161" s="229"/>
      <c r="GQ161" s="229"/>
      <c r="GR161" s="229"/>
      <c r="GS161" s="229"/>
      <c r="GT161" s="229"/>
      <c r="GU161" s="229"/>
      <c r="GV161" s="229"/>
      <c r="GW161" s="229"/>
      <c r="GX161" s="229"/>
      <c r="GY161" s="229"/>
      <c r="GZ161" s="229"/>
      <c r="HA161" s="229"/>
      <c r="HB161" s="229"/>
      <c r="HC161" s="229"/>
      <c r="HD161" s="229"/>
      <c r="HE161" s="229"/>
      <c r="HF161" s="229"/>
      <c r="HG161" s="229"/>
      <c r="HH161" s="229"/>
      <c r="HI161" s="229"/>
      <c r="HJ161" s="229"/>
      <c r="HK161" s="229"/>
      <c r="HL161" s="229"/>
      <c r="HM161" s="229"/>
      <c r="HN161" s="229"/>
      <c r="HO161" s="229"/>
      <c r="HP161" s="229"/>
      <c r="HQ161" s="229"/>
      <c r="HR161" s="229"/>
      <c r="HS161" s="229"/>
      <c r="HT161" s="229"/>
      <c r="HU161" s="229"/>
      <c r="HV161" s="229"/>
      <c r="HW161" s="229"/>
      <c r="HX161" s="229"/>
      <c r="HY161" s="229"/>
      <c r="HZ161" s="229"/>
      <c r="IA161" s="229"/>
      <c r="IB161" s="229"/>
      <c r="IC161" s="229"/>
      <c r="ID161" s="229"/>
      <c r="IE161" s="229"/>
      <c r="IF161" s="229"/>
      <c r="IG161" s="229"/>
      <c r="IH161" s="229"/>
      <c r="II161" s="229"/>
      <c r="IJ161" s="229"/>
      <c r="IK161" s="229"/>
      <c r="IL161" s="229"/>
      <c r="IM161" s="229"/>
      <c r="IN161" s="229"/>
      <c r="IO161" s="229"/>
      <c r="IP161" s="229"/>
      <c r="IQ161" s="229"/>
      <c r="IR161" s="229"/>
      <c r="IS161" s="229"/>
      <c r="IT161" s="229"/>
      <c r="IU161" s="229"/>
    </row>
    <row r="162" spans="1:255" s="225" customFormat="1" x14ac:dyDescent="0.35">
      <c r="A162" s="518"/>
      <c r="B162" s="214" t="s">
        <v>353</v>
      </c>
      <c r="C162" s="6">
        <f t="shared" si="2"/>
        <v>11</v>
      </c>
      <c r="D162" s="754"/>
      <c r="E162" s="754"/>
      <c r="F162" s="754"/>
      <c r="G162" s="754"/>
      <c r="H162" s="731"/>
      <c r="I162" s="731"/>
      <c r="J162" s="313"/>
      <c r="K162" s="275"/>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29"/>
      <c r="BW162" s="229"/>
      <c r="BX162" s="229"/>
      <c r="BY162" s="229"/>
      <c r="BZ162" s="229"/>
      <c r="CA162" s="229"/>
      <c r="CB162" s="229"/>
      <c r="CC162" s="229"/>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c r="EI162" s="229"/>
      <c r="EJ162" s="229"/>
      <c r="EK162" s="229"/>
      <c r="EL162" s="229"/>
      <c r="EM162" s="229"/>
      <c r="EN162" s="229"/>
      <c r="EO162" s="229"/>
      <c r="EP162" s="229"/>
      <c r="EQ162" s="229"/>
      <c r="ER162" s="229"/>
      <c r="ES162" s="229"/>
      <c r="ET162" s="229"/>
      <c r="EU162" s="229"/>
      <c r="EV162" s="229"/>
      <c r="EW162" s="229"/>
      <c r="EX162" s="229"/>
      <c r="EY162" s="229"/>
      <c r="EZ162" s="229"/>
      <c r="FA162" s="229"/>
      <c r="FB162" s="229"/>
      <c r="FC162" s="229"/>
      <c r="FD162" s="229"/>
      <c r="FE162" s="229"/>
      <c r="FF162" s="229"/>
      <c r="FG162" s="229"/>
      <c r="FH162" s="229"/>
      <c r="FI162" s="229"/>
      <c r="FJ162" s="229"/>
      <c r="FK162" s="229"/>
      <c r="FL162" s="229"/>
      <c r="FM162" s="229"/>
      <c r="FN162" s="229"/>
      <c r="FO162" s="229"/>
      <c r="FP162" s="229"/>
      <c r="FQ162" s="229"/>
      <c r="FR162" s="229"/>
      <c r="FS162" s="229"/>
      <c r="FT162" s="229"/>
      <c r="FU162" s="229"/>
      <c r="FV162" s="229"/>
      <c r="FW162" s="229"/>
      <c r="FX162" s="229"/>
      <c r="FY162" s="229"/>
      <c r="FZ162" s="229"/>
      <c r="GA162" s="229"/>
      <c r="GB162" s="229"/>
      <c r="GC162" s="229"/>
      <c r="GD162" s="229"/>
      <c r="GE162" s="229"/>
      <c r="GF162" s="229"/>
      <c r="GG162" s="229"/>
      <c r="GH162" s="229"/>
      <c r="GI162" s="229"/>
      <c r="GJ162" s="229"/>
      <c r="GK162" s="229"/>
      <c r="GL162" s="229"/>
      <c r="GM162" s="229"/>
      <c r="GN162" s="229"/>
      <c r="GO162" s="229"/>
      <c r="GP162" s="229"/>
      <c r="GQ162" s="229"/>
      <c r="GR162" s="229"/>
      <c r="GS162" s="229"/>
      <c r="GT162" s="229"/>
      <c r="GU162" s="229"/>
      <c r="GV162" s="229"/>
      <c r="GW162" s="229"/>
      <c r="GX162" s="229"/>
      <c r="GY162" s="229"/>
      <c r="GZ162" s="229"/>
      <c r="HA162" s="229"/>
      <c r="HB162" s="229"/>
      <c r="HC162" s="229"/>
      <c r="HD162" s="229"/>
      <c r="HE162" s="229"/>
      <c r="HF162" s="229"/>
      <c r="HG162" s="229"/>
      <c r="HH162" s="229"/>
      <c r="HI162" s="229"/>
      <c r="HJ162" s="229"/>
      <c r="HK162" s="229"/>
      <c r="HL162" s="229"/>
      <c r="HM162" s="229"/>
      <c r="HN162" s="229"/>
      <c r="HO162" s="229"/>
      <c r="HP162" s="229"/>
      <c r="HQ162" s="229"/>
      <c r="HR162" s="229"/>
      <c r="HS162" s="229"/>
      <c r="HT162" s="229"/>
      <c r="HU162" s="229"/>
      <c r="HV162" s="229"/>
      <c r="HW162" s="229"/>
      <c r="HX162" s="229"/>
      <c r="HY162" s="229"/>
      <c r="HZ162" s="229"/>
      <c r="IA162" s="229"/>
      <c r="IB162" s="229"/>
      <c r="IC162" s="229"/>
      <c r="ID162" s="229"/>
      <c r="IE162" s="229"/>
      <c r="IF162" s="229"/>
      <c r="IG162" s="229"/>
      <c r="IH162" s="229"/>
      <c r="II162" s="229"/>
      <c r="IJ162" s="229"/>
      <c r="IK162" s="229"/>
      <c r="IL162" s="229"/>
      <c r="IM162" s="229"/>
      <c r="IN162" s="229"/>
      <c r="IO162" s="229"/>
      <c r="IP162" s="229"/>
      <c r="IQ162" s="229"/>
      <c r="IR162" s="229"/>
      <c r="IS162" s="229"/>
      <c r="IT162" s="229"/>
      <c r="IU162" s="229"/>
    </row>
    <row r="163" spans="1:255" s="225" customFormat="1" x14ac:dyDescent="0.35">
      <c r="A163" s="518"/>
      <c r="B163" s="214" t="s">
        <v>354</v>
      </c>
      <c r="C163" s="6">
        <f t="shared" si="2"/>
        <v>12</v>
      </c>
      <c r="D163" s="754"/>
      <c r="E163" s="754"/>
      <c r="F163" s="754"/>
      <c r="G163" s="754"/>
      <c r="H163" s="731"/>
      <c r="I163" s="731"/>
      <c r="J163" s="313"/>
      <c r="K163" s="275"/>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29"/>
      <c r="BH163" s="229"/>
      <c r="BI163" s="229"/>
      <c r="BJ163" s="229"/>
      <c r="BK163" s="229"/>
      <c r="BL163" s="229"/>
      <c r="BM163" s="229"/>
      <c r="BN163" s="229"/>
      <c r="BO163" s="229"/>
      <c r="BP163" s="229"/>
      <c r="BQ163" s="229"/>
      <c r="BR163" s="229"/>
      <c r="BS163" s="229"/>
      <c r="BT163" s="229"/>
      <c r="BU163" s="229"/>
      <c r="BV163" s="229"/>
      <c r="BW163" s="229"/>
      <c r="BX163" s="229"/>
      <c r="BY163" s="229"/>
      <c r="BZ163" s="229"/>
      <c r="CA163" s="229"/>
      <c r="CB163" s="229"/>
      <c r="CC163" s="229"/>
      <c r="CD163" s="229"/>
      <c r="CE163" s="229"/>
      <c r="CF163" s="229"/>
      <c r="CG163" s="229"/>
      <c r="CH163" s="229"/>
      <c r="CI163" s="229"/>
      <c r="CJ163" s="229"/>
      <c r="CK163" s="229"/>
      <c r="CL163" s="229"/>
      <c r="CM163" s="229"/>
      <c r="CN163" s="229"/>
      <c r="CO163" s="229"/>
      <c r="CP163" s="229"/>
      <c r="CQ163" s="229"/>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c r="DP163" s="229"/>
      <c r="DQ163" s="229"/>
      <c r="DR163" s="229"/>
      <c r="DS163" s="229"/>
      <c r="DT163" s="229"/>
      <c r="DU163" s="229"/>
      <c r="DV163" s="229"/>
      <c r="DW163" s="229"/>
      <c r="DX163" s="229"/>
      <c r="DY163" s="229"/>
      <c r="DZ163" s="229"/>
      <c r="EA163" s="229"/>
      <c r="EB163" s="229"/>
      <c r="EC163" s="229"/>
      <c r="ED163" s="229"/>
      <c r="EE163" s="229"/>
      <c r="EF163" s="229"/>
      <c r="EG163" s="229"/>
      <c r="EH163" s="229"/>
      <c r="EI163" s="229"/>
      <c r="EJ163" s="229"/>
      <c r="EK163" s="229"/>
      <c r="EL163" s="229"/>
      <c r="EM163" s="229"/>
      <c r="EN163" s="229"/>
      <c r="EO163" s="229"/>
      <c r="EP163" s="229"/>
      <c r="EQ163" s="229"/>
      <c r="ER163" s="229"/>
      <c r="ES163" s="229"/>
      <c r="ET163" s="229"/>
      <c r="EU163" s="229"/>
      <c r="EV163" s="229"/>
      <c r="EW163" s="229"/>
      <c r="EX163" s="229"/>
      <c r="EY163" s="229"/>
      <c r="EZ163" s="229"/>
      <c r="FA163" s="229"/>
      <c r="FB163" s="229"/>
      <c r="FC163" s="229"/>
      <c r="FD163" s="229"/>
      <c r="FE163" s="229"/>
      <c r="FF163" s="229"/>
      <c r="FG163" s="229"/>
      <c r="FH163" s="229"/>
      <c r="FI163" s="229"/>
      <c r="FJ163" s="229"/>
      <c r="FK163" s="229"/>
      <c r="FL163" s="229"/>
      <c r="FM163" s="229"/>
      <c r="FN163" s="229"/>
      <c r="FO163" s="229"/>
      <c r="FP163" s="229"/>
      <c r="FQ163" s="229"/>
      <c r="FR163" s="229"/>
      <c r="FS163" s="229"/>
      <c r="FT163" s="229"/>
      <c r="FU163" s="229"/>
      <c r="FV163" s="229"/>
      <c r="FW163" s="229"/>
      <c r="FX163" s="229"/>
      <c r="FY163" s="229"/>
      <c r="FZ163" s="229"/>
      <c r="GA163" s="229"/>
      <c r="GB163" s="229"/>
      <c r="GC163" s="229"/>
      <c r="GD163" s="229"/>
      <c r="GE163" s="229"/>
      <c r="GF163" s="229"/>
      <c r="GG163" s="229"/>
      <c r="GH163" s="229"/>
      <c r="GI163" s="229"/>
      <c r="GJ163" s="229"/>
      <c r="GK163" s="229"/>
      <c r="GL163" s="229"/>
      <c r="GM163" s="229"/>
      <c r="GN163" s="229"/>
      <c r="GO163" s="229"/>
      <c r="GP163" s="229"/>
      <c r="GQ163" s="229"/>
      <c r="GR163" s="229"/>
      <c r="GS163" s="229"/>
      <c r="GT163" s="229"/>
      <c r="GU163" s="229"/>
      <c r="GV163" s="229"/>
      <c r="GW163" s="229"/>
      <c r="GX163" s="229"/>
      <c r="GY163" s="229"/>
      <c r="GZ163" s="229"/>
      <c r="HA163" s="229"/>
      <c r="HB163" s="229"/>
      <c r="HC163" s="229"/>
      <c r="HD163" s="229"/>
      <c r="HE163" s="229"/>
      <c r="HF163" s="229"/>
      <c r="HG163" s="229"/>
      <c r="HH163" s="229"/>
      <c r="HI163" s="229"/>
      <c r="HJ163" s="229"/>
      <c r="HK163" s="229"/>
      <c r="HL163" s="229"/>
      <c r="HM163" s="229"/>
      <c r="HN163" s="229"/>
      <c r="HO163" s="229"/>
      <c r="HP163" s="229"/>
      <c r="HQ163" s="229"/>
      <c r="HR163" s="229"/>
      <c r="HS163" s="229"/>
      <c r="HT163" s="229"/>
      <c r="HU163" s="229"/>
      <c r="HV163" s="229"/>
      <c r="HW163" s="229"/>
      <c r="HX163" s="229"/>
      <c r="HY163" s="229"/>
      <c r="HZ163" s="229"/>
      <c r="IA163" s="229"/>
      <c r="IB163" s="229"/>
      <c r="IC163" s="229"/>
      <c r="ID163" s="229"/>
      <c r="IE163" s="229"/>
      <c r="IF163" s="229"/>
      <c r="IG163" s="229"/>
      <c r="IH163" s="229"/>
      <c r="II163" s="229"/>
      <c r="IJ163" s="229"/>
      <c r="IK163" s="229"/>
      <c r="IL163" s="229"/>
      <c r="IM163" s="229"/>
      <c r="IN163" s="229"/>
      <c r="IO163" s="229"/>
      <c r="IP163" s="229"/>
      <c r="IQ163" s="229"/>
      <c r="IR163" s="229"/>
      <c r="IS163" s="229"/>
      <c r="IT163" s="229"/>
      <c r="IU163" s="229"/>
    </row>
    <row r="164" spans="1:255" s="225" customFormat="1" x14ac:dyDescent="0.35">
      <c r="A164" s="518"/>
      <c r="B164" s="214" t="s">
        <v>355</v>
      </c>
      <c r="C164" s="109">
        <f t="shared" si="2"/>
        <v>13</v>
      </c>
      <c r="D164" s="754"/>
      <c r="E164" s="754"/>
      <c r="F164" s="754"/>
      <c r="G164" s="754"/>
      <c r="H164" s="731"/>
      <c r="I164" s="731"/>
      <c r="J164" s="313"/>
      <c r="K164" s="275"/>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c r="BD164" s="229"/>
      <c r="BE164" s="229"/>
      <c r="BF164" s="229"/>
      <c r="BG164" s="229"/>
      <c r="BH164" s="229"/>
      <c r="BI164" s="229"/>
      <c r="BJ164" s="229"/>
      <c r="BK164" s="229"/>
      <c r="BL164" s="229"/>
      <c r="BM164" s="229"/>
      <c r="BN164" s="229"/>
      <c r="BO164" s="229"/>
      <c r="BP164" s="229"/>
      <c r="BQ164" s="229"/>
      <c r="BR164" s="229"/>
      <c r="BS164" s="229"/>
      <c r="BT164" s="229"/>
      <c r="BU164" s="229"/>
      <c r="BV164" s="229"/>
      <c r="BW164" s="229"/>
      <c r="BX164" s="229"/>
      <c r="BY164" s="229"/>
      <c r="BZ164" s="229"/>
      <c r="CA164" s="229"/>
      <c r="CB164" s="229"/>
      <c r="CC164" s="229"/>
      <c r="CD164" s="229"/>
      <c r="CE164" s="229"/>
      <c r="CF164" s="229"/>
      <c r="CG164" s="229"/>
      <c r="CH164" s="229"/>
      <c r="CI164" s="229"/>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c r="DP164" s="229"/>
      <c r="DQ164" s="229"/>
      <c r="DR164" s="229"/>
      <c r="DS164" s="229"/>
      <c r="DT164" s="229"/>
      <c r="DU164" s="229"/>
      <c r="DV164" s="229"/>
      <c r="DW164" s="229"/>
      <c r="DX164" s="229"/>
      <c r="DY164" s="229"/>
      <c r="DZ164" s="229"/>
      <c r="EA164" s="229"/>
      <c r="EB164" s="229"/>
      <c r="EC164" s="229"/>
      <c r="ED164" s="229"/>
      <c r="EE164" s="229"/>
      <c r="EF164" s="229"/>
      <c r="EG164" s="229"/>
      <c r="EH164" s="229"/>
      <c r="EI164" s="229"/>
      <c r="EJ164" s="229"/>
      <c r="EK164" s="229"/>
      <c r="EL164" s="229"/>
      <c r="EM164" s="229"/>
      <c r="EN164" s="229"/>
      <c r="EO164" s="229"/>
      <c r="EP164" s="229"/>
      <c r="EQ164" s="229"/>
      <c r="ER164" s="229"/>
      <c r="ES164" s="229"/>
      <c r="ET164" s="229"/>
      <c r="EU164" s="229"/>
      <c r="EV164" s="229"/>
      <c r="EW164" s="229"/>
      <c r="EX164" s="229"/>
      <c r="EY164" s="229"/>
      <c r="EZ164" s="229"/>
      <c r="FA164" s="229"/>
      <c r="FB164" s="229"/>
      <c r="FC164" s="229"/>
      <c r="FD164" s="229"/>
      <c r="FE164" s="229"/>
      <c r="FF164" s="229"/>
      <c r="FG164" s="229"/>
      <c r="FH164" s="229"/>
      <c r="FI164" s="229"/>
      <c r="FJ164" s="229"/>
      <c r="FK164" s="229"/>
      <c r="FL164" s="229"/>
      <c r="FM164" s="229"/>
      <c r="FN164" s="229"/>
      <c r="FO164" s="229"/>
      <c r="FP164" s="229"/>
      <c r="FQ164" s="229"/>
      <c r="FR164" s="229"/>
      <c r="FS164" s="229"/>
      <c r="FT164" s="229"/>
      <c r="FU164" s="229"/>
      <c r="FV164" s="229"/>
      <c r="FW164" s="229"/>
      <c r="FX164" s="229"/>
      <c r="FY164" s="229"/>
      <c r="FZ164" s="229"/>
      <c r="GA164" s="229"/>
      <c r="GB164" s="229"/>
      <c r="GC164" s="229"/>
      <c r="GD164" s="229"/>
      <c r="GE164" s="229"/>
      <c r="GF164" s="229"/>
      <c r="GG164" s="229"/>
      <c r="GH164" s="229"/>
      <c r="GI164" s="229"/>
      <c r="GJ164" s="229"/>
      <c r="GK164" s="229"/>
      <c r="GL164" s="229"/>
      <c r="GM164" s="229"/>
      <c r="GN164" s="229"/>
      <c r="GO164" s="229"/>
      <c r="GP164" s="229"/>
      <c r="GQ164" s="229"/>
      <c r="GR164" s="229"/>
      <c r="GS164" s="229"/>
      <c r="GT164" s="229"/>
      <c r="GU164" s="229"/>
      <c r="GV164" s="229"/>
      <c r="GW164" s="229"/>
      <c r="GX164" s="229"/>
      <c r="GY164" s="229"/>
      <c r="GZ164" s="229"/>
      <c r="HA164" s="229"/>
      <c r="HB164" s="229"/>
      <c r="HC164" s="229"/>
      <c r="HD164" s="229"/>
      <c r="HE164" s="229"/>
      <c r="HF164" s="229"/>
      <c r="HG164" s="229"/>
      <c r="HH164" s="229"/>
      <c r="HI164" s="229"/>
      <c r="HJ164" s="229"/>
      <c r="HK164" s="229"/>
      <c r="HL164" s="229"/>
      <c r="HM164" s="229"/>
      <c r="HN164" s="229"/>
      <c r="HO164" s="229"/>
      <c r="HP164" s="229"/>
      <c r="HQ164" s="229"/>
      <c r="HR164" s="229"/>
      <c r="HS164" s="229"/>
      <c r="HT164" s="229"/>
      <c r="HU164" s="229"/>
      <c r="HV164" s="229"/>
      <c r="HW164" s="229"/>
      <c r="HX164" s="229"/>
      <c r="HY164" s="229"/>
      <c r="HZ164" s="229"/>
      <c r="IA164" s="229"/>
      <c r="IB164" s="229"/>
      <c r="IC164" s="229"/>
      <c r="ID164" s="229"/>
      <c r="IE164" s="229"/>
      <c r="IF164" s="229"/>
      <c r="IG164" s="229"/>
      <c r="IH164" s="229"/>
      <c r="II164" s="229"/>
      <c r="IJ164" s="229"/>
      <c r="IK164" s="229"/>
      <c r="IL164" s="229"/>
      <c r="IM164" s="229"/>
      <c r="IN164" s="229"/>
      <c r="IO164" s="229"/>
      <c r="IP164" s="229"/>
      <c r="IQ164" s="229"/>
      <c r="IR164" s="229"/>
      <c r="IS164" s="229"/>
      <c r="IT164" s="229"/>
      <c r="IU164" s="229"/>
    </row>
    <row r="165" spans="1:255" s="225" customFormat="1" ht="69.650000000000006" customHeight="1" x14ac:dyDescent="0.35">
      <c r="A165" s="518">
        <f>A151-0.01</f>
        <v>-3.2299999999999951</v>
      </c>
      <c r="B165" s="214" t="str">
        <f>"Now think of the WORST WEEK in your business last month. This is the week where you sold the least. How much money came into your business that week?"</f>
        <v>Now think of the WORST WEEK in your business last month. This is the week where you sold the least. How much money came into your business that week?</v>
      </c>
      <c r="C165" s="723" t="s">
        <v>342</v>
      </c>
      <c r="D165" s="723"/>
      <c r="E165" s="723"/>
      <c r="F165" s="723"/>
      <c r="G165" s="723"/>
      <c r="H165" s="731" t="s">
        <v>281</v>
      </c>
      <c r="I165" s="731"/>
      <c r="J165" s="313" t="s">
        <v>6</v>
      </c>
      <c r="K165" s="275"/>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29"/>
      <c r="BX165" s="229"/>
      <c r="BY165" s="229"/>
      <c r="BZ165" s="229"/>
      <c r="CA165" s="229"/>
      <c r="CB165" s="229"/>
      <c r="CC165" s="229"/>
      <c r="CD165" s="229"/>
      <c r="CE165" s="229"/>
      <c r="CF165" s="229"/>
      <c r="CG165" s="229"/>
      <c r="CH165" s="229"/>
      <c r="CI165" s="229"/>
      <c r="CJ165" s="229"/>
      <c r="CK165" s="229"/>
      <c r="CL165" s="229"/>
      <c r="CM165" s="229"/>
      <c r="CN165" s="229"/>
      <c r="CO165" s="229"/>
      <c r="CP165" s="229"/>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c r="DP165" s="229"/>
      <c r="DQ165" s="229"/>
      <c r="DR165" s="229"/>
      <c r="DS165" s="229"/>
      <c r="DT165" s="229"/>
      <c r="DU165" s="229"/>
      <c r="DV165" s="229"/>
      <c r="DW165" s="229"/>
      <c r="DX165" s="229"/>
      <c r="DY165" s="229"/>
      <c r="DZ165" s="229"/>
      <c r="EA165" s="229"/>
      <c r="EB165" s="229"/>
      <c r="EC165" s="229"/>
      <c r="ED165" s="229"/>
      <c r="EE165" s="229"/>
      <c r="EF165" s="229"/>
      <c r="EG165" s="229"/>
      <c r="EH165" s="229"/>
      <c r="EI165" s="229"/>
      <c r="EJ165" s="229"/>
      <c r="EK165" s="229"/>
      <c r="EL165" s="229"/>
      <c r="EM165" s="229"/>
      <c r="EN165" s="229"/>
      <c r="EO165" s="229"/>
      <c r="EP165" s="229"/>
      <c r="EQ165" s="229"/>
      <c r="ER165" s="229"/>
      <c r="ES165" s="229"/>
      <c r="ET165" s="229"/>
      <c r="EU165" s="229"/>
      <c r="EV165" s="229"/>
      <c r="EW165" s="229"/>
      <c r="EX165" s="229"/>
      <c r="EY165" s="229"/>
      <c r="EZ165" s="229"/>
      <c r="FA165" s="229"/>
      <c r="FB165" s="229"/>
      <c r="FC165" s="229"/>
      <c r="FD165" s="229"/>
      <c r="FE165" s="229"/>
      <c r="FF165" s="229"/>
      <c r="FG165" s="229"/>
      <c r="FH165" s="229"/>
      <c r="FI165" s="229"/>
      <c r="FJ165" s="229"/>
      <c r="FK165" s="229"/>
      <c r="FL165" s="229"/>
      <c r="FM165" s="229"/>
      <c r="FN165" s="229"/>
      <c r="FO165" s="229"/>
      <c r="FP165" s="229"/>
      <c r="FQ165" s="229"/>
      <c r="FR165" s="229"/>
      <c r="FS165" s="229"/>
      <c r="FT165" s="229"/>
      <c r="FU165" s="229"/>
      <c r="FV165" s="229"/>
      <c r="FW165" s="229"/>
      <c r="FX165" s="229"/>
      <c r="FY165" s="229"/>
      <c r="FZ165" s="229"/>
      <c r="GA165" s="229"/>
      <c r="GB165" s="229"/>
      <c r="GC165" s="229"/>
      <c r="GD165" s="229"/>
      <c r="GE165" s="229"/>
      <c r="GF165" s="229"/>
      <c r="GG165" s="229"/>
      <c r="GH165" s="229"/>
      <c r="GI165" s="229"/>
      <c r="GJ165" s="229"/>
      <c r="GK165" s="229"/>
      <c r="GL165" s="229"/>
      <c r="GM165" s="229"/>
      <c r="GN165" s="229"/>
      <c r="GO165" s="229"/>
      <c r="GP165" s="229"/>
      <c r="GQ165" s="229"/>
      <c r="GR165" s="229"/>
      <c r="GS165" s="229"/>
      <c r="GT165" s="229"/>
      <c r="GU165" s="229"/>
      <c r="GV165" s="229"/>
      <c r="GW165" s="229"/>
      <c r="GX165" s="229"/>
      <c r="GY165" s="229"/>
      <c r="GZ165" s="229"/>
      <c r="HA165" s="229"/>
      <c r="HB165" s="229"/>
      <c r="HC165" s="229"/>
      <c r="HD165" s="229"/>
      <c r="HE165" s="229"/>
      <c r="HF165" s="229"/>
      <c r="HG165" s="229"/>
      <c r="HH165" s="229"/>
      <c r="HI165" s="229"/>
      <c r="HJ165" s="229"/>
      <c r="HK165" s="229"/>
      <c r="HL165" s="229"/>
      <c r="HM165" s="229"/>
      <c r="HN165" s="229"/>
      <c r="HO165" s="229"/>
      <c r="HP165" s="229"/>
      <c r="HQ165" s="229"/>
      <c r="HR165" s="229"/>
      <c r="HS165" s="229"/>
      <c r="HT165" s="229"/>
      <c r="HU165" s="229"/>
      <c r="HV165" s="229"/>
      <c r="HW165" s="229"/>
      <c r="HX165" s="229"/>
      <c r="HY165" s="229"/>
      <c r="HZ165" s="229"/>
      <c r="IA165" s="229"/>
      <c r="IB165" s="229"/>
      <c r="IC165" s="229"/>
      <c r="ID165" s="229"/>
      <c r="IE165" s="229"/>
      <c r="IF165" s="229"/>
      <c r="IG165" s="229"/>
      <c r="IH165" s="229"/>
      <c r="II165" s="229"/>
      <c r="IJ165" s="229"/>
      <c r="IK165" s="229"/>
      <c r="IL165" s="229"/>
      <c r="IM165" s="229"/>
      <c r="IN165" s="229"/>
      <c r="IO165" s="229"/>
      <c r="IP165" s="229"/>
      <c r="IQ165" s="229"/>
      <c r="IR165" s="229"/>
      <c r="IS165" s="229"/>
      <c r="IT165" s="229"/>
      <c r="IU165" s="229"/>
    </row>
    <row r="166" spans="1:255" s="225" customFormat="1" x14ac:dyDescent="0.35">
      <c r="A166" s="518"/>
      <c r="B166" s="214" t="s">
        <v>343</v>
      </c>
      <c r="C166" s="6">
        <v>1</v>
      </c>
      <c r="D166" s="754"/>
      <c r="E166" s="754"/>
      <c r="F166" s="754"/>
      <c r="G166" s="754"/>
      <c r="H166" s="731" t="s">
        <v>6</v>
      </c>
      <c r="I166" s="731"/>
      <c r="J166" s="313"/>
      <c r="K166" s="275"/>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c r="BU166" s="229"/>
      <c r="BV166" s="229"/>
      <c r="BW166" s="229"/>
      <c r="BX166" s="229"/>
      <c r="BY166" s="229"/>
      <c r="BZ166" s="229"/>
      <c r="CA166" s="229"/>
      <c r="CB166" s="229"/>
      <c r="CC166" s="229"/>
      <c r="CD166" s="229"/>
      <c r="CE166" s="229"/>
      <c r="CF166" s="229"/>
      <c r="CG166" s="229"/>
      <c r="CH166" s="229"/>
      <c r="CI166" s="229"/>
      <c r="CJ166" s="229"/>
      <c r="CK166" s="229"/>
      <c r="CL166" s="229"/>
      <c r="CM166" s="229"/>
      <c r="CN166" s="229"/>
      <c r="CO166" s="229"/>
      <c r="CP166" s="229"/>
      <c r="CQ166" s="229"/>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c r="DP166" s="229"/>
      <c r="DQ166" s="229"/>
      <c r="DR166" s="229"/>
      <c r="DS166" s="229"/>
      <c r="DT166" s="229"/>
      <c r="DU166" s="229"/>
      <c r="DV166" s="229"/>
      <c r="DW166" s="229"/>
      <c r="DX166" s="229"/>
      <c r="DY166" s="229"/>
      <c r="DZ166" s="229"/>
      <c r="EA166" s="229"/>
      <c r="EB166" s="229"/>
      <c r="EC166" s="229"/>
      <c r="ED166" s="229"/>
      <c r="EE166" s="229"/>
      <c r="EF166" s="229"/>
      <c r="EG166" s="229"/>
      <c r="EH166" s="229"/>
      <c r="EI166" s="229"/>
      <c r="EJ166" s="229"/>
      <c r="EK166" s="229"/>
      <c r="EL166" s="229"/>
      <c r="EM166" s="229"/>
      <c r="EN166" s="229"/>
      <c r="EO166" s="229"/>
      <c r="EP166" s="229"/>
      <c r="EQ166" s="229"/>
      <c r="ER166" s="229"/>
      <c r="ES166" s="229"/>
      <c r="ET166" s="229"/>
      <c r="EU166" s="229"/>
      <c r="EV166" s="229"/>
      <c r="EW166" s="229"/>
      <c r="EX166" s="229"/>
      <c r="EY166" s="229"/>
      <c r="EZ166" s="229"/>
      <c r="FA166" s="229"/>
      <c r="FB166" s="229"/>
      <c r="FC166" s="229"/>
      <c r="FD166" s="229"/>
      <c r="FE166" s="229"/>
      <c r="FF166" s="229"/>
      <c r="FG166" s="229"/>
      <c r="FH166" s="229"/>
      <c r="FI166" s="229"/>
      <c r="FJ166" s="229"/>
      <c r="FK166" s="229"/>
      <c r="FL166" s="229"/>
      <c r="FM166" s="229"/>
      <c r="FN166" s="229"/>
      <c r="FO166" s="229"/>
      <c r="FP166" s="229"/>
      <c r="FQ166" s="229"/>
      <c r="FR166" s="229"/>
      <c r="FS166" s="229"/>
      <c r="FT166" s="229"/>
      <c r="FU166" s="229"/>
      <c r="FV166" s="229"/>
      <c r="FW166" s="229"/>
      <c r="FX166" s="229"/>
      <c r="FY166" s="229"/>
      <c r="FZ166" s="229"/>
      <c r="GA166" s="229"/>
      <c r="GB166" s="229"/>
      <c r="GC166" s="229"/>
      <c r="GD166" s="229"/>
      <c r="GE166" s="229"/>
      <c r="GF166" s="229"/>
      <c r="GG166" s="229"/>
      <c r="GH166" s="229"/>
      <c r="GI166" s="229"/>
      <c r="GJ166" s="229"/>
      <c r="GK166" s="229"/>
      <c r="GL166" s="229"/>
      <c r="GM166" s="229"/>
      <c r="GN166" s="229"/>
      <c r="GO166" s="229"/>
      <c r="GP166" s="229"/>
      <c r="GQ166" s="229"/>
      <c r="GR166" s="229"/>
      <c r="GS166" s="229"/>
      <c r="GT166" s="229"/>
      <c r="GU166" s="229"/>
      <c r="GV166" s="229"/>
      <c r="GW166" s="229"/>
      <c r="GX166" s="229"/>
      <c r="GY166" s="229"/>
      <c r="GZ166" s="229"/>
      <c r="HA166" s="229"/>
      <c r="HB166" s="229"/>
      <c r="HC166" s="229"/>
      <c r="HD166" s="229"/>
      <c r="HE166" s="229"/>
      <c r="HF166" s="229"/>
      <c r="HG166" s="229"/>
      <c r="HH166" s="229"/>
      <c r="HI166" s="229"/>
      <c r="HJ166" s="229"/>
      <c r="HK166" s="229"/>
      <c r="HL166" s="229"/>
      <c r="HM166" s="229"/>
      <c r="HN166" s="229"/>
      <c r="HO166" s="229"/>
      <c r="HP166" s="229"/>
      <c r="HQ166" s="229"/>
      <c r="HR166" s="229"/>
      <c r="HS166" s="229"/>
      <c r="HT166" s="229"/>
      <c r="HU166" s="229"/>
      <c r="HV166" s="229"/>
      <c r="HW166" s="229"/>
      <c r="HX166" s="229"/>
      <c r="HY166" s="229"/>
      <c r="HZ166" s="229"/>
      <c r="IA166" s="229"/>
      <c r="IB166" s="229"/>
      <c r="IC166" s="229"/>
      <c r="ID166" s="229"/>
      <c r="IE166" s="229"/>
      <c r="IF166" s="229"/>
      <c r="IG166" s="229"/>
      <c r="IH166" s="229"/>
      <c r="II166" s="229"/>
      <c r="IJ166" s="229"/>
      <c r="IK166" s="229"/>
      <c r="IL166" s="229"/>
      <c r="IM166" s="229"/>
      <c r="IN166" s="229"/>
      <c r="IO166" s="229"/>
      <c r="IP166" s="229"/>
      <c r="IQ166" s="229"/>
      <c r="IR166" s="229"/>
      <c r="IS166" s="229"/>
      <c r="IT166" s="229"/>
      <c r="IU166" s="229"/>
    </row>
    <row r="167" spans="1:255" s="225" customFormat="1" x14ac:dyDescent="0.35">
      <c r="A167" s="518"/>
      <c r="B167" s="214" t="s">
        <v>344</v>
      </c>
      <c r="C167" s="6">
        <f t="shared" ref="C167:C178" si="3">+C166+1</f>
        <v>2</v>
      </c>
      <c r="D167" s="754"/>
      <c r="E167" s="754"/>
      <c r="F167" s="754"/>
      <c r="G167" s="754"/>
      <c r="H167" s="731"/>
      <c r="I167" s="731"/>
      <c r="J167" s="313"/>
      <c r="K167" s="275"/>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c r="BU167" s="229"/>
      <c r="BV167" s="229"/>
      <c r="BW167" s="229"/>
      <c r="BX167" s="229"/>
      <c r="BY167" s="229"/>
      <c r="BZ167" s="229"/>
      <c r="CA167" s="229"/>
      <c r="CB167" s="229"/>
      <c r="CC167" s="229"/>
      <c r="CD167" s="229"/>
      <c r="CE167" s="229"/>
      <c r="CF167" s="229"/>
      <c r="CG167" s="229"/>
      <c r="CH167" s="229"/>
      <c r="CI167" s="229"/>
      <c r="CJ167" s="229"/>
      <c r="CK167" s="229"/>
      <c r="CL167" s="229"/>
      <c r="CM167" s="229"/>
      <c r="CN167" s="229"/>
      <c r="CO167" s="229"/>
      <c r="CP167" s="229"/>
      <c r="CQ167" s="229"/>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c r="DP167" s="229"/>
      <c r="DQ167" s="229"/>
      <c r="DR167" s="229"/>
      <c r="DS167" s="229"/>
      <c r="DT167" s="229"/>
      <c r="DU167" s="229"/>
      <c r="DV167" s="229"/>
      <c r="DW167" s="229"/>
      <c r="DX167" s="229"/>
      <c r="DY167" s="229"/>
      <c r="DZ167" s="229"/>
      <c r="EA167" s="229"/>
      <c r="EB167" s="229"/>
      <c r="EC167" s="229"/>
      <c r="ED167" s="229"/>
      <c r="EE167" s="229"/>
      <c r="EF167" s="229"/>
      <c r="EG167" s="229"/>
      <c r="EH167" s="229"/>
      <c r="EI167" s="229"/>
      <c r="EJ167" s="229"/>
      <c r="EK167" s="229"/>
      <c r="EL167" s="229"/>
      <c r="EM167" s="229"/>
      <c r="EN167" s="229"/>
      <c r="EO167" s="229"/>
      <c r="EP167" s="229"/>
      <c r="EQ167" s="229"/>
      <c r="ER167" s="229"/>
      <c r="ES167" s="229"/>
      <c r="ET167" s="229"/>
      <c r="EU167" s="229"/>
      <c r="EV167" s="229"/>
      <c r="EW167" s="229"/>
      <c r="EX167" s="229"/>
      <c r="EY167" s="229"/>
      <c r="EZ167" s="229"/>
      <c r="FA167" s="229"/>
      <c r="FB167" s="229"/>
      <c r="FC167" s="229"/>
      <c r="FD167" s="229"/>
      <c r="FE167" s="229"/>
      <c r="FF167" s="229"/>
      <c r="FG167" s="229"/>
      <c r="FH167" s="229"/>
      <c r="FI167" s="229"/>
      <c r="FJ167" s="229"/>
      <c r="FK167" s="229"/>
      <c r="FL167" s="229"/>
      <c r="FM167" s="229"/>
      <c r="FN167" s="229"/>
      <c r="FO167" s="229"/>
      <c r="FP167" s="229"/>
      <c r="FQ167" s="229"/>
      <c r="FR167" s="229"/>
      <c r="FS167" s="229"/>
      <c r="FT167" s="229"/>
      <c r="FU167" s="229"/>
      <c r="FV167" s="229"/>
      <c r="FW167" s="229"/>
      <c r="FX167" s="229"/>
      <c r="FY167" s="229"/>
      <c r="FZ167" s="229"/>
      <c r="GA167" s="229"/>
      <c r="GB167" s="229"/>
      <c r="GC167" s="229"/>
      <c r="GD167" s="229"/>
      <c r="GE167" s="229"/>
      <c r="GF167" s="229"/>
      <c r="GG167" s="229"/>
      <c r="GH167" s="229"/>
      <c r="GI167" s="229"/>
      <c r="GJ167" s="229"/>
      <c r="GK167" s="229"/>
      <c r="GL167" s="229"/>
      <c r="GM167" s="229"/>
      <c r="GN167" s="229"/>
      <c r="GO167" s="229"/>
      <c r="GP167" s="229"/>
      <c r="GQ167" s="229"/>
      <c r="GR167" s="229"/>
      <c r="GS167" s="229"/>
      <c r="GT167" s="229"/>
      <c r="GU167" s="229"/>
      <c r="GV167" s="229"/>
      <c r="GW167" s="229"/>
      <c r="GX167" s="229"/>
      <c r="GY167" s="229"/>
      <c r="GZ167" s="229"/>
      <c r="HA167" s="229"/>
      <c r="HB167" s="229"/>
      <c r="HC167" s="229"/>
      <c r="HD167" s="229"/>
      <c r="HE167" s="229"/>
      <c r="HF167" s="229"/>
      <c r="HG167" s="229"/>
      <c r="HH167" s="229"/>
      <c r="HI167" s="229"/>
      <c r="HJ167" s="229"/>
      <c r="HK167" s="229"/>
      <c r="HL167" s="229"/>
      <c r="HM167" s="229"/>
      <c r="HN167" s="229"/>
      <c r="HO167" s="229"/>
      <c r="HP167" s="229"/>
      <c r="HQ167" s="229"/>
      <c r="HR167" s="229"/>
      <c r="HS167" s="229"/>
      <c r="HT167" s="229"/>
      <c r="HU167" s="229"/>
      <c r="HV167" s="229"/>
      <c r="HW167" s="229"/>
      <c r="HX167" s="229"/>
      <c r="HY167" s="229"/>
      <c r="HZ167" s="229"/>
      <c r="IA167" s="229"/>
      <c r="IB167" s="229"/>
      <c r="IC167" s="229"/>
      <c r="ID167" s="229"/>
      <c r="IE167" s="229"/>
      <c r="IF167" s="229"/>
      <c r="IG167" s="229"/>
      <c r="IH167" s="229"/>
      <c r="II167" s="229"/>
      <c r="IJ167" s="229"/>
      <c r="IK167" s="229"/>
      <c r="IL167" s="229"/>
      <c r="IM167" s="229"/>
      <c r="IN167" s="229"/>
      <c r="IO167" s="229"/>
      <c r="IP167" s="229"/>
      <c r="IQ167" s="229"/>
      <c r="IR167" s="229"/>
      <c r="IS167" s="229"/>
      <c r="IT167" s="229"/>
      <c r="IU167" s="229"/>
    </row>
    <row r="168" spans="1:255" s="225" customFormat="1" x14ac:dyDescent="0.35">
      <c r="A168" s="518"/>
      <c r="B168" s="214" t="s">
        <v>345</v>
      </c>
      <c r="C168" s="6">
        <f t="shared" si="3"/>
        <v>3</v>
      </c>
      <c r="D168" s="754"/>
      <c r="E168" s="754"/>
      <c r="F168" s="754"/>
      <c r="G168" s="754"/>
      <c r="H168" s="731"/>
      <c r="I168" s="731"/>
      <c r="J168" s="313"/>
      <c r="K168" s="275"/>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s="229"/>
      <c r="BX168" s="229"/>
      <c r="BY168" s="229"/>
      <c r="BZ168" s="229"/>
      <c r="CA168" s="229"/>
      <c r="CB168" s="229"/>
      <c r="CC168" s="229"/>
      <c r="CD168" s="229"/>
      <c r="CE168" s="229"/>
      <c r="CF168" s="229"/>
      <c r="CG168" s="229"/>
      <c r="CH168" s="229"/>
      <c r="CI168" s="229"/>
      <c r="CJ168" s="229"/>
      <c r="CK168" s="229"/>
      <c r="CL168" s="229"/>
      <c r="CM168" s="229"/>
      <c r="CN168" s="229"/>
      <c r="CO168" s="229"/>
      <c r="CP168" s="229"/>
      <c r="CQ168" s="229"/>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c r="DP168" s="229"/>
      <c r="DQ168" s="229"/>
      <c r="DR168" s="229"/>
      <c r="DS168" s="229"/>
      <c r="DT168" s="229"/>
      <c r="DU168" s="229"/>
      <c r="DV168" s="229"/>
      <c r="DW168" s="229"/>
      <c r="DX168" s="229"/>
      <c r="DY168" s="229"/>
      <c r="DZ168" s="229"/>
      <c r="EA168" s="229"/>
      <c r="EB168" s="229"/>
      <c r="EC168" s="229"/>
      <c r="ED168" s="229"/>
      <c r="EE168" s="229"/>
      <c r="EF168" s="229"/>
      <c r="EG168" s="229"/>
      <c r="EH168" s="229"/>
      <c r="EI168" s="229"/>
      <c r="EJ168" s="229"/>
      <c r="EK168" s="229"/>
      <c r="EL168" s="229"/>
      <c r="EM168" s="229"/>
      <c r="EN168" s="229"/>
      <c r="EO168" s="229"/>
      <c r="EP168" s="229"/>
      <c r="EQ168" s="229"/>
      <c r="ER168" s="229"/>
      <c r="ES168" s="229"/>
      <c r="ET168" s="229"/>
      <c r="EU168" s="229"/>
      <c r="EV168" s="229"/>
      <c r="EW168" s="229"/>
      <c r="EX168" s="229"/>
      <c r="EY168" s="229"/>
      <c r="EZ168" s="229"/>
      <c r="FA168" s="229"/>
      <c r="FB168" s="229"/>
      <c r="FC168" s="229"/>
      <c r="FD168" s="229"/>
      <c r="FE168" s="229"/>
      <c r="FF168" s="229"/>
      <c r="FG168" s="229"/>
      <c r="FH168" s="229"/>
      <c r="FI168" s="229"/>
      <c r="FJ168" s="229"/>
      <c r="FK168" s="229"/>
      <c r="FL168" s="229"/>
      <c r="FM168" s="229"/>
      <c r="FN168" s="229"/>
      <c r="FO168" s="229"/>
      <c r="FP168" s="229"/>
      <c r="FQ168" s="229"/>
      <c r="FR168" s="229"/>
      <c r="FS168" s="229"/>
      <c r="FT168" s="229"/>
      <c r="FU168" s="229"/>
      <c r="FV168" s="229"/>
      <c r="FW168" s="229"/>
      <c r="FX168" s="229"/>
      <c r="FY168" s="229"/>
      <c r="FZ168" s="229"/>
      <c r="GA168" s="229"/>
      <c r="GB168" s="229"/>
      <c r="GC168" s="229"/>
      <c r="GD168" s="229"/>
      <c r="GE168" s="229"/>
      <c r="GF168" s="229"/>
      <c r="GG168" s="229"/>
      <c r="GH168" s="229"/>
      <c r="GI168" s="229"/>
      <c r="GJ168" s="229"/>
      <c r="GK168" s="229"/>
      <c r="GL168" s="229"/>
      <c r="GM168" s="229"/>
      <c r="GN168" s="229"/>
      <c r="GO168" s="229"/>
      <c r="GP168" s="229"/>
      <c r="GQ168" s="229"/>
      <c r="GR168" s="229"/>
      <c r="GS168" s="229"/>
      <c r="GT168" s="229"/>
      <c r="GU168" s="229"/>
      <c r="GV168" s="229"/>
      <c r="GW168" s="229"/>
      <c r="GX168" s="229"/>
      <c r="GY168" s="229"/>
      <c r="GZ168" s="229"/>
      <c r="HA168" s="229"/>
      <c r="HB168" s="229"/>
      <c r="HC168" s="229"/>
      <c r="HD168" s="229"/>
      <c r="HE168" s="229"/>
      <c r="HF168" s="229"/>
      <c r="HG168" s="229"/>
      <c r="HH168" s="229"/>
      <c r="HI168" s="229"/>
      <c r="HJ168" s="229"/>
      <c r="HK168" s="229"/>
      <c r="HL168" s="229"/>
      <c r="HM168" s="229"/>
      <c r="HN168" s="229"/>
      <c r="HO168" s="229"/>
      <c r="HP168" s="229"/>
      <c r="HQ168" s="229"/>
      <c r="HR168" s="229"/>
      <c r="HS168" s="229"/>
      <c r="HT168" s="229"/>
      <c r="HU168" s="229"/>
      <c r="HV168" s="229"/>
      <c r="HW168" s="229"/>
      <c r="HX168" s="229"/>
      <c r="HY168" s="229"/>
      <c r="HZ168" s="229"/>
      <c r="IA168" s="229"/>
      <c r="IB168" s="229"/>
      <c r="IC168" s="229"/>
      <c r="ID168" s="229"/>
      <c r="IE168" s="229"/>
      <c r="IF168" s="229"/>
      <c r="IG168" s="229"/>
      <c r="IH168" s="229"/>
      <c r="II168" s="229"/>
      <c r="IJ168" s="229"/>
      <c r="IK168" s="229"/>
      <c r="IL168" s="229"/>
      <c r="IM168" s="229"/>
      <c r="IN168" s="229"/>
      <c r="IO168" s="229"/>
      <c r="IP168" s="229"/>
      <c r="IQ168" s="229"/>
      <c r="IR168" s="229"/>
      <c r="IS168" s="229"/>
      <c r="IT168" s="229"/>
      <c r="IU168" s="229"/>
    </row>
    <row r="169" spans="1:255" s="225" customFormat="1" x14ac:dyDescent="0.35">
      <c r="A169" s="518"/>
      <c r="B169" s="214" t="s">
        <v>346</v>
      </c>
      <c r="C169" s="6">
        <f t="shared" si="3"/>
        <v>4</v>
      </c>
      <c r="D169" s="754"/>
      <c r="E169" s="754"/>
      <c r="F169" s="754"/>
      <c r="G169" s="754"/>
      <c r="H169" s="731"/>
      <c r="I169" s="731"/>
      <c r="J169" s="313"/>
      <c r="K169" s="275"/>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29"/>
      <c r="BX169" s="229"/>
      <c r="BY169" s="229"/>
      <c r="BZ169" s="229"/>
      <c r="CA169" s="229"/>
      <c r="CB169" s="229"/>
      <c r="CC169" s="229"/>
      <c r="CD169" s="229"/>
      <c r="CE169" s="229"/>
      <c r="CF169" s="229"/>
      <c r="CG169" s="229"/>
      <c r="CH169" s="229"/>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c r="DP169" s="229"/>
      <c r="DQ169" s="229"/>
      <c r="DR169" s="229"/>
      <c r="DS169" s="229"/>
      <c r="DT169" s="229"/>
      <c r="DU169" s="229"/>
      <c r="DV169" s="229"/>
      <c r="DW169" s="229"/>
      <c r="DX169" s="229"/>
      <c r="DY169" s="229"/>
      <c r="DZ169" s="229"/>
      <c r="EA169" s="229"/>
      <c r="EB169" s="229"/>
      <c r="EC169" s="229"/>
      <c r="ED169" s="229"/>
      <c r="EE169" s="229"/>
      <c r="EF169" s="229"/>
      <c r="EG169" s="229"/>
      <c r="EH169" s="229"/>
      <c r="EI169" s="229"/>
      <c r="EJ169" s="229"/>
      <c r="EK169" s="229"/>
      <c r="EL169" s="229"/>
      <c r="EM169" s="229"/>
      <c r="EN169" s="229"/>
      <c r="EO169" s="229"/>
      <c r="EP169" s="229"/>
      <c r="EQ169" s="229"/>
      <c r="ER169" s="229"/>
      <c r="ES169" s="229"/>
      <c r="ET169" s="229"/>
      <c r="EU169" s="229"/>
      <c r="EV169" s="229"/>
      <c r="EW169" s="229"/>
      <c r="EX169" s="229"/>
      <c r="EY169" s="229"/>
      <c r="EZ169" s="229"/>
      <c r="FA169" s="229"/>
      <c r="FB169" s="229"/>
      <c r="FC169" s="229"/>
      <c r="FD169" s="229"/>
      <c r="FE169" s="229"/>
      <c r="FF169" s="229"/>
      <c r="FG169" s="229"/>
      <c r="FH169" s="229"/>
      <c r="FI169" s="229"/>
      <c r="FJ169" s="229"/>
      <c r="FK169" s="229"/>
      <c r="FL169" s="229"/>
      <c r="FM169" s="229"/>
      <c r="FN169" s="229"/>
      <c r="FO169" s="229"/>
      <c r="FP169" s="229"/>
      <c r="FQ169" s="229"/>
      <c r="FR169" s="229"/>
      <c r="FS169" s="229"/>
      <c r="FT169" s="229"/>
      <c r="FU169" s="229"/>
      <c r="FV169" s="229"/>
      <c r="FW169" s="229"/>
      <c r="FX169" s="229"/>
      <c r="FY169" s="229"/>
      <c r="FZ169" s="229"/>
      <c r="GA169" s="229"/>
      <c r="GB169" s="229"/>
      <c r="GC169" s="229"/>
      <c r="GD169" s="229"/>
      <c r="GE169" s="229"/>
      <c r="GF169" s="229"/>
      <c r="GG169" s="229"/>
      <c r="GH169" s="229"/>
      <c r="GI169" s="229"/>
      <c r="GJ169" s="229"/>
      <c r="GK169" s="229"/>
      <c r="GL169" s="229"/>
      <c r="GM169" s="229"/>
      <c r="GN169" s="229"/>
      <c r="GO169" s="229"/>
      <c r="GP169" s="229"/>
      <c r="GQ169" s="229"/>
      <c r="GR169" s="229"/>
      <c r="GS169" s="229"/>
      <c r="GT169" s="229"/>
      <c r="GU169" s="229"/>
      <c r="GV169" s="229"/>
      <c r="GW169" s="229"/>
      <c r="GX169" s="229"/>
      <c r="GY169" s="229"/>
      <c r="GZ169" s="229"/>
      <c r="HA169" s="229"/>
      <c r="HB169" s="229"/>
      <c r="HC169" s="229"/>
      <c r="HD169" s="229"/>
      <c r="HE169" s="229"/>
      <c r="HF169" s="229"/>
      <c r="HG169" s="229"/>
      <c r="HH169" s="229"/>
      <c r="HI169" s="229"/>
      <c r="HJ169" s="229"/>
      <c r="HK169" s="229"/>
      <c r="HL169" s="229"/>
      <c r="HM169" s="229"/>
      <c r="HN169" s="229"/>
      <c r="HO169" s="229"/>
      <c r="HP169" s="229"/>
      <c r="HQ169" s="229"/>
      <c r="HR169" s="229"/>
      <c r="HS169" s="229"/>
      <c r="HT169" s="229"/>
      <c r="HU169" s="229"/>
      <c r="HV169" s="229"/>
      <c r="HW169" s="229"/>
      <c r="HX169" s="229"/>
      <c r="HY169" s="229"/>
      <c r="HZ169" s="229"/>
      <c r="IA169" s="229"/>
      <c r="IB169" s="229"/>
      <c r="IC169" s="229"/>
      <c r="ID169" s="229"/>
      <c r="IE169" s="229"/>
      <c r="IF169" s="229"/>
      <c r="IG169" s="229"/>
      <c r="IH169" s="229"/>
      <c r="II169" s="229"/>
      <c r="IJ169" s="229"/>
      <c r="IK169" s="229"/>
      <c r="IL169" s="229"/>
      <c r="IM169" s="229"/>
      <c r="IN169" s="229"/>
      <c r="IO169" s="229"/>
      <c r="IP169" s="229"/>
      <c r="IQ169" s="229"/>
      <c r="IR169" s="229"/>
      <c r="IS169" s="229"/>
      <c r="IT169" s="229"/>
      <c r="IU169" s="229"/>
    </row>
    <row r="170" spans="1:255" s="225" customFormat="1" x14ac:dyDescent="0.35">
      <c r="A170" s="518"/>
      <c r="B170" s="214" t="s">
        <v>347</v>
      </c>
      <c r="C170" s="6">
        <f t="shared" si="3"/>
        <v>5</v>
      </c>
      <c r="D170" s="754"/>
      <c r="E170" s="754"/>
      <c r="F170" s="754"/>
      <c r="G170" s="754"/>
      <c r="H170" s="731"/>
      <c r="I170" s="731"/>
      <c r="J170" s="313"/>
      <c r="K170" s="275"/>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c r="EI170" s="229"/>
      <c r="EJ170" s="229"/>
      <c r="EK170" s="229"/>
      <c r="EL170" s="229"/>
      <c r="EM170" s="229"/>
      <c r="EN170" s="229"/>
      <c r="EO170" s="229"/>
      <c r="EP170" s="229"/>
      <c r="EQ170" s="229"/>
      <c r="ER170" s="229"/>
      <c r="ES170" s="229"/>
      <c r="ET170" s="229"/>
      <c r="EU170" s="229"/>
      <c r="EV170" s="229"/>
      <c r="EW170" s="229"/>
      <c r="EX170" s="229"/>
      <c r="EY170" s="229"/>
      <c r="EZ170" s="229"/>
      <c r="FA170" s="229"/>
      <c r="FB170" s="229"/>
      <c r="FC170" s="229"/>
      <c r="FD170" s="229"/>
      <c r="FE170" s="229"/>
      <c r="FF170" s="229"/>
      <c r="FG170" s="229"/>
      <c r="FH170" s="229"/>
      <c r="FI170" s="229"/>
      <c r="FJ170" s="229"/>
      <c r="FK170" s="229"/>
      <c r="FL170" s="229"/>
      <c r="FM170" s="229"/>
      <c r="FN170" s="229"/>
      <c r="FO170" s="229"/>
      <c r="FP170" s="229"/>
      <c r="FQ170" s="229"/>
      <c r="FR170" s="229"/>
      <c r="FS170" s="229"/>
      <c r="FT170" s="229"/>
      <c r="FU170" s="229"/>
      <c r="FV170" s="229"/>
      <c r="FW170" s="229"/>
      <c r="FX170" s="229"/>
      <c r="FY170" s="229"/>
      <c r="FZ170" s="229"/>
      <c r="GA170" s="229"/>
      <c r="GB170" s="229"/>
      <c r="GC170" s="229"/>
      <c r="GD170" s="229"/>
      <c r="GE170" s="229"/>
      <c r="GF170" s="229"/>
      <c r="GG170" s="229"/>
      <c r="GH170" s="229"/>
      <c r="GI170" s="229"/>
      <c r="GJ170" s="229"/>
      <c r="GK170" s="229"/>
      <c r="GL170" s="229"/>
      <c r="GM170" s="229"/>
      <c r="GN170" s="229"/>
      <c r="GO170" s="229"/>
      <c r="GP170" s="229"/>
      <c r="GQ170" s="229"/>
      <c r="GR170" s="229"/>
      <c r="GS170" s="229"/>
      <c r="GT170" s="229"/>
      <c r="GU170" s="229"/>
      <c r="GV170" s="229"/>
      <c r="GW170" s="229"/>
      <c r="GX170" s="229"/>
      <c r="GY170" s="229"/>
      <c r="GZ170" s="229"/>
      <c r="HA170" s="229"/>
      <c r="HB170" s="229"/>
      <c r="HC170" s="229"/>
      <c r="HD170" s="229"/>
      <c r="HE170" s="229"/>
      <c r="HF170" s="229"/>
      <c r="HG170" s="229"/>
      <c r="HH170" s="229"/>
      <c r="HI170" s="229"/>
      <c r="HJ170" s="229"/>
      <c r="HK170" s="229"/>
      <c r="HL170" s="229"/>
      <c r="HM170" s="229"/>
      <c r="HN170" s="229"/>
      <c r="HO170" s="229"/>
      <c r="HP170" s="229"/>
      <c r="HQ170" s="229"/>
      <c r="HR170" s="229"/>
      <c r="HS170" s="229"/>
      <c r="HT170" s="229"/>
      <c r="HU170" s="229"/>
      <c r="HV170" s="229"/>
      <c r="HW170" s="229"/>
      <c r="HX170" s="229"/>
      <c r="HY170" s="229"/>
      <c r="HZ170" s="229"/>
      <c r="IA170" s="229"/>
      <c r="IB170" s="229"/>
      <c r="IC170" s="229"/>
      <c r="ID170" s="229"/>
      <c r="IE170" s="229"/>
      <c r="IF170" s="229"/>
      <c r="IG170" s="229"/>
      <c r="IH170" s="229"/>
      <c r="II170" s="229"/>
      <c r="IJ170" s="229"/>
      <c r="IK170" s="229"/>
      <c r="IL170" s="229"/>
      <c r="IM170" s="229"/>
      <c r="IN170" s="229"/>
      <c r="IO170" s="229"/>
      <c r="IP170" s="229"/>
      <c r="IQ170" s="229"/>
      <c r="IR170" s="229"/>
      <c r="IS170" s="229"/>
      <c r="IT170" s="229"/>
      <c r="IU170" s="229"/>
    </row>
    <row r="171" spans="1:255" s="225" customFormat="1" x14ac:dyDescent="0.35">
      <c r="A171" s="518"/>
      <c r="B171" s="214" t="s">
        <v>348</v>
      </c>
      <c r="C171" s="6">
        <f t="shared" si="3"/>
        <v>6</v>
      </c>
      <c r="D171" s="754"/>
      <c r="E171" s="754"/>
      <c r="F171" s="754"/>
      <c r="G171" s="754"/>
      <c r="H171" s="731"/>
      <c r="I171" s="731"/>
      <c r="J171" s="313"/>
      <c r="K171" s="275"/>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c r="EI171" s="229"/>
      <c r="EJ171" s="229"/>
      <c r="EK171" s="229"/>
      <c r="EL171" s="229"/>
      <c r="EM171" s="229"/>
      <c r="EN171" s="229"/>
      <c r="EO171" s="229"/>
      <c r="EP171" s="229"/>
      <c r="EQ171" s="229"/>
      <c r="ER171" s="229"/>
      <c r="ES171" s="229"/>
      <c r="ET171" s="229"/>
      <c r="EU171" s="229"/>
      <c r="EV171" s="229"/>
      <c r="EW171" s="229"/>
      <c r="EX171" s="229"/>
      <c r="EY171" s="229"/>
      <c r="EZ171" s="229"/>
      <c r="FA171" s="229"/>
      <c r="FB171" s="229"/>
      <c r="FC171" s="229"/>
      <c r="FD171" s="229"/>
      <c r="FE171" s="229"/>
      <c r="FF171" s="229"/>
      <c r="FG171" s="229"/>
      <c r="FH171" s="229"/>
      <c r="FI171" s="229"/>
      <c r="FJ171" s="229"/>
      <c r="FK171" s="229"/>
      <c r="FL171" s="229"/>
      <c r="FM171" s="229"/>
      <c r="FN171" s="229"/>
      <c r="FO171" s="229"/>
      <c r="FP171" s="229"/>
      <c r="FQ171" s="229"/>
      <c r="FR171" s="229"/>
      <c r="FS171" s="229"/>
      <c r="FT171" s="229"/>
      <c r="FU171" s="229"/>
      <c r="FV171" s="229"/>
      <c r="FW171" s="229"/>
      <c r="FX171" s="229"/>
      <c r="FY171" s="229"/>
      <c r="FZ171" s="229"/>
      <c r="GA171" s="229"/>
      <c r="GB171" s="229"/>
      <c r="GC171" s="229"/>
      <c r="GD171" s="229"/>
      <c r="GE171" s="229"/>
      <c r="GF171" s="229"/>
      <c r="GG171" s="229"/>
      <c r="GH171" s="229"/>
      <c r="GI171" s="229"/>
      <c r="GJ171" s="229"/>
      <c r="GK171" s="229"/>
      <c r="GL171" s="229"/>
      <c r="GM171" s="229"/>
      <c r="GN171" s="229"/>
      <c r="GO171" s="229"/>
      <c r="GP171" s="229"/>
      <c r="GQ171" s="229"/>
      <c r="GR171" s="229"/>
      <c r="GS171" s="229"/>
      <c r="GT171" s="229"/>
      <c r="GU171" s="229"/>
      <c r="GV171" s="229"/>
      <c r="GW171" s="229"/>
      <c r="GX171" s="229"/>
      <c r="GY171" s="229"/>
      <c r="GZ171" s="229"/>
      <c r="HA171" s="229"/>
      <c r="HB171" s="229"/>
      <c r="HC171" s="229"/>
      <c r="HD171" s="229"/>
      <c r="HE171" s="229"/>
      <c r="HF171" s="229"/>
      <c r="HG171" s="229"/>
      <c r="HH171" s="229"/>
      <c r="HI171" s="229"/>
      <c r="HJ171" s="229"/>
      <c r="HK171" s="229"/>
      <c r="HL171" s="229"/>
      <c r="HM171" s="229"/>
      <c r="HN171" s="229"/>
      <c r="HO171" s="229"/>
      <c r="HP171" s="229"/>
      <c r="HQ171" s="229"/>
      <c r="HR171" s="229"/>
      <c r="HS171" s="229"/>
      <c r="HT171" s="229"/>
      <c r="HU171" s="229"/>
      <c r="HV171" s="229"/>
      <c r="HW171" s="229"/>
      <c r="HX171" s="229"/>
      <c r="HY171" s="229"/>
      <c r="HZ171" s="229"/>
      <c r="IA171" s="229"/>
      <c r="IB171" s="229"/>
      <c r="IC171" s="229"/>
      <c r="ID171" s="229"/>
      <c r="IE171" s="229"/>
      <c r="IF171" s="229"/>
      <c r="IG171" s="229"/>
      <c r="IH171" s="229"/>
      <c r="II171" s="229"/>
      <c r="IJ171" s="229"/>
      <c r="IK171" s="229"/>
      <c r="IL171" s="229"/>
      <c r="IM171" s="229"/>
      <c r="IN171" s="229"/>
      <c r="IO171" s="229"/>
      <c r="IP171" s="229"/>
      <c r="IQ171" s="229"/>
      <c r="IR171" s="229"/>
      <c r="IS171" s="229"/>
      <c r="IT171" s="229"/>
      <c r="IU171" s="229"/>
    </row>
    <row r="172" spans="1:255" s="225" customFormat="1" x14ac:dyDescent="0.35">
      <c r="A172" s="518"/>
      <c r="B172" s="214" t="s">
        <v>349</v>
      </c>
      <c r="C172" s="6">
        <f t="shared" si="3"/>
        <v>7</v>
      </c>
      <c r="D172" s="754"/>
      <c r="E172" s="754"/>
      <c r="F172" s="754"/>
      <c r="G172" s="754"/>
      <c r="H172" s="731"/>
      <c r="I172" s="731"/>
      <c r="J172" s="313"/>
      <c r="K172" s="275"/>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c r="EI172" s="229"/>
      <c r="EJ172" s="229"/>
      <c r="EK172" s="229"/>
      <c r="EL172" s="229"/>
      <c r="EM172" s="229"/>
      <c r="EN172" s="229"/>
      <c r="EO172" s="229"/>
      <c r="EP172" s="229"/>
      <c r="EQ172" s="229"/>
      <c r="ER172" s="229"/>
      <c r="ES172" s="229"/>
      <c r="ET172" s="229"/>
      <c r="EU172" s="229"/>
      <c r="EV172" s="229"/>
      <c r="EW172" s="229"/>
      <c r="EX172" s="229"/>
      <c r="EY172" s="229"/>
      <c r="EZ172" s="229"/>
      <c r="FA172" s="229"/>
      <c r="FB172" s="229"/>
      <c r="FC172" s="229"/>
      <c r="FD172" s="229"/>
      <c r="FE172" s="229"/>
      <c r="FF172" s="229"/>
      <c r="FG172" s="229"/>
      <c r="FH172" s="229"/>
      <c r="FI172" s="229"/>
      <c r="FJ172" s="229"/>
      <c r="FK172" s="229"/>
      <c r="FL172" s="229"/>
      <c r="FM172" s="229"/>
      <c r="FN172" s="229"/>
      <c r="FO172" s="229"/>
      <c r="FP172" s="229"/>
      <c r="FQ172" s="229"/>
      <c r="FR172" s="229"/>
      <c r="FS172" s="229"/>
      <c r="FT172" s="229"/>
      <c r="FU172" s="229"/>
      <c r="FV172" s="229"/>
      <c r="FW172" s="229"/>
      <c r="FX172" s="229"/>
      <c r="FY172" s="229"/>
      <c r="FZ172" s="229"/>
      <c r="GA172" s="229"/>
      <c r="GB172" s="229"/>
      <c r="GC172" s="229"/>
      <c r="GD172" s="229"/>
      <c r="GE172" s="229"/>
      <c r="GF172" s="229"/>
      <c r="GG172" s="229"/>
      <c r="GH172" s="229"/>
      <c r="GI172" s="229"/>
      <c r="GJ172" s="229"/>
      <c r="GK172" s="229"/>
      <c r="GL172" s="229"/>
      <c r="GM172" s="229"/>
      <c r="GN172" s="229"/>
      <c r="GO172" s="229"/>
      <c r="GP172" s="229"/>
      <c r="GQ172" s="229"/>
      <c r="GR172" s="229"/>
      <c r="GS172" s="229"/>
      <c r="GT172" s="229"/>
      <c r="GU172" s="229"/>
      <c r="GV172" s="229"/>
      <c r="GW172" s="229"/>
      <c r="GX172" s="229"/>
      <c r="GY172" s="229"/>
      <c r="GZ172" s="229"/>
      <c r="HA172" s="229"/>
      <c r="HB172" s="229"/>
      <c r="HC172" s="229"/>
      <c r="HD172" s="229"/>
      <c r="HE172" s="229"/>
      <c r="HF172" s="229"/>
      <c r="HG172" s="229"/>
      <c r="HH172" s="229"/>
      <c r="HI172" s="229"/>
      <c r="HJ172" s="229"/>
      <c r="HK172" s="229"/>
      <c r="HL172" s="229"/>
      <c r="HM172" s="229"/>
      <c r="HN172" s="229"/>
      <c r="HO172" s="229"/>
      <c r="HP172" s="229"/>
      <c r="HQ172" s="229"/>
      <c r="HR172" s="229"/>
      <c r="HS172" s="229"/>
      <c r="HT172" s="229"/>
      <c r="HU172" s="229"/>
      <c r="HV172" s="229"/>
      <c r="HW172" s="229"/>
      <c r="HX172" s="229"/>
      <c r="HY172" s="229"/>
      <c r="HZ172" s="229"/>
      <c r="IA172" s="229"/>
      <c r="IB172" s="229"/>
      <c r="IC172" s="229"/>
      <c r="ID172" s="229"/>
      <c r="IE172" s="229"/>
      <c r="IF172" s="229"/>
      <c r="IG172" s="229"/>
      <c r="IH172" s="229"/>
      <c r="II172" s="229"/>
      <c r="IJ172" s="229"/>
      <c r="IK172" s="229"/>
      <c r="IL172" s="229"/>
      <c r="IM172" s="229"/>
      <c r="IN172" s="229"/>
      <c r="IO172" s="229"/>
      <c r="IP172" s="229"/>
      <c r="IQ172" s="229"/>
      <c r="IR172" s="229"/>
      <c r="IS172" s="229"/>
      <c r="IT172" s="229"/>
      <c r="IU172" s="229"/>
    </row>
    <row r="173" spans="1:255" s="225" customFormat="1" x14ac:dyDescent="0.35">
      <c r="A173" s="518"/>
      <c r="B173" s="214" t="s">
        <v>350</v>
      </c>
      <c r="C173" s="6">
        <f t="shared" si="3"/>
        <v>8</v>
      </c>
      <c r="D173" s="754"/>
      <c r="E173" s="754"/>
      <c r="F173" s="754"/>
      <c r="G173" s="754"/>
      <c r="H173" s="731"/>
      <c r="I173" s="731"/>
      <c r="J173" s="313"/>
      <c r="K173" s="275"/>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29"/>
      <c r="BL173" s="229"/>
      <c r="BM173" s="229"/>
      <c r="BN173" s="229"/>
      <c r="BO173" s="229"/>
      <c r="BP173" s="229"/>
      <c r="BQ173" s="229"/>
      <c r="BR173" s="229"/>
      <c r="BS173" s="229"/>
      <c r="BT173" s="229"/>
      <c r="BU173" s="229"/>
      <c r="BV173" s="229"/>
      <c r="BW173" s="229"/>
      <c r="BX173" s="229"/>
      <c r="BY173" s="229"/>
      <c r="BZ173" s="229"/>
      <c r="CA173" s="229"/>
      <c r="CB173" s="229"/>
      <c r="CC173" s="229"/>
      <c r="CD173" s="229"/>
      <c r="CE173" s="229"/>
      <c r="CF173" s="229"/>
      <c r="CG173" s="229"/>
      <c r="CH173" s="229"/>
      <c r="CI173" s="229"/>
      <c r="CJ173" s="229"/>
      <c r="CK173" s="229"/>
      <c r="CL173" s="229"/>
      <c r="CM173" s="229"/>
      <c r="CN173" s="229"/>
      <c r="CO173" s="229"/>
      <c r="CP173" s="229"/>
      <c r="CQ173" s="229"/>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c r="DP173" s="229"/>
      <c r="DQ173" s="229"/>
      <c r="DR173" s="229"/>
      <c r="DS173" s="229"/>
      <c r="DT173" s="229"/>
      <c r="DU173" s="229"/>
      <c r="DV173" s="229"/>
      <c r="DW173" s="229"/>
      <c r="DX173" s="229"/>
      <c r="DY173" s="229"/>
      <c r="DZ173" s="229"/>
      <c r="EA173" s="229"/>
      <c r="EB173" s="229"/>
      <c r="EC173" s="229"/>
      <c r="ED173" s="229"/>
      <c r="EE173" s="229"/>
      <c r="EF173" s="229"/>
      <c r="EG173" s="229"/>
      <c r="EH173" s="229"/>
      <c r="EI173" s="229"/>
      <c r="EJ173" s="229"/>
      <c r="EK173" s="229"/>
      <c r="EL173" s="229"/>
      <c r="EM173" s="229"/>
      <c r="EN173" s="229"/>
      <c r="EO173" s="229"/>
      <c r="EP173" s="229"/>
      <c r="EQ173" s="229"/>
      <c r="ER173" s="229"/>
      <c r="ES173" s="229"/>
      <c r="ET173" s="229"/>
      <c r="EU173" s="229"/>
      <c r="EV173" s="229"/>
      <c r="EW173" s="229"/>
      <c r="EX173" s="229"/>
      <c r="EY173" s="229"/>
      <c r="EZ173" s="229"/>
      <c r="FA173" s="229"/>
      <c r="FB173" s="229"/>
      <c r="FC173" s="229"/>
      <c r="FD173" s="229"/>
      <c r="FE173" s="229"/>
      <c r="FF173" s="229"/>
      <c r="FG173" s="229"/>
      <c r="FH173" s="229"/>
      <c r="FI173" s="229"/>
      <c r="FJ173" s="229"/>
      <c r="FK173" s="229"/>
      <c r="FL173" s="229"/>
      <c r="FM173" s="229"/>
      <c r="FN173" s="229"/>
      <c r="FO173" s="229"/>
      <c r="FP173" s="229"/>
      <c r="FQ173" s="229"/>
      <c r="FR173" s="229"/>
      <c r="FS173" s="229"/>
      <c r="FT173" s="229"/>
      <c r="FU173" s="229"/>
      <c r="FV173" s="229"/>
      <c r="FW173" s="229"/>
      <c r="FX173" s="229"/>
      <c r="FY173" s="229"/>
      <c r="FZ173" s="229"/>
      <c r="GA173" s="229"/>
      <c r="GB173" s="229"/>
      <c r="GC173" s="229"/>
      <c r="GD173" s="229"/>
      <c r="GE173" s="229"/>
      <c r="GF173" s="229"/>
      <c r="GG173" s="229"/>
      <c r="GH173" s="229"/>
      <c r="GI173" s="229"/>
      <c r="GJ173" s="229"/>
      <c r="GK173" s="229"/>
      <c r="GL173" s="229"/>
      <c r="GM173" s="229"/>
      <c r="GN173" s="229"/>
      <c r="GO173" s="229"/>
      <c r="GP173" s="229"/>
      <c r="GQ173" s="229"/>
      <c r="GR173" s="229"/>
      <c r="GS173" s="229"/>
      <c r="GT173" s="229"/>
      <c r="GU173" s="229"/>
      <c r="GV173" s="229"/>
      <c r="GW173" s="229"/>
      <c r="GX173" s="229"/>
      <c r="GY173" s="229"/>
      <c r="GZ173" s="229"/>
      <c r="HA173" s="229"/>
      <c r="HB173" s="229"/>
      <c r="HC173" s="229"/>
      <c r="HD173" s="229"/>
      <c r="HE173" s="229"/>
      <c r="HF173" s="229"/>
      <c r="HG173" s="229"/>
      <c r="HH173" s="229"/>
      <c r="HI173" s="229"/>
      <c r="HJ173" s="229"/>
      <c r="HK173" s="229"/>
      <c r="HL173" s="229"/>
      <c r="HM173" s="229"/>
      <c r="HN173" s="229"/>
      <c r="HO173" s="229"/>
      <c r="HP173" s="229"/>
      <c r="HQ173" s="229"/>
      <c r="HR173" s="229"/>
      <c r="HS173" s="229"/>
      <c r="HT173" s="229"/>
      <c r="HU173" s="229"/>
      <c r="HV173" s="229"/>
      <c r="HW173" s="229"/>
      <c r="HX173" s="229"/>
      <c r="HY173" s="229"/>
      <c r="HZ173" s="229"/>
      <c r="IA173" s="229"/>
      <c r="IB173" s="229"/>
      <c r="IC173" s="229"/>
      <c r="ID173" s="229"/>
      <c r="IE173" s="229"/>
      <c r="IF173" s="229"/>
      <c r="IG173" s="229"/>
      <c r="IH173" s="229"/>
      <c r="II173" s="229"/>
      <c r="IJ173" s="229"/>
      <c r="IK173" s="229"/>
      <c r="IL173" s="229"/>
      <c r="IM173" s="229"/>
      <c r="IN173" s="229"/>
      <c r="IO173" s="229"/>
      <c r="IP173" s="229"/>
      <c r="IQ173" s="229"/>
      <c r="IR173" s="229"/>
      <c r="IS173" s="229"/>
      <c r="IT173" s="229"/>
      <c r="IU173" s="229"/>
    </row>
    <row r="174" spans="1:255" s="225" customFormat="1" x14ac:dyDescent="0.35">
      <c r="A174" s="518"/>
      <c r="B174" s="214" t="s">
        <v>351</v>
      </c>
      <c r="C174" s="6">
        <f t="shared" si="3"/>
        <v>9</v>
      </c>
      <c r="D174" s="754"/>
      <c r="E174" s="754"/>
      <c r="F174" s="754"/>
      <c r="G174" s="754"/>
      <c r="H174" s="731"/>
      <c r="I174" s="731"/>
      <c r="J174" s="313"/>
      <c r="K174" s="275"/>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c r="BE174" s="229"/>
      <c r="BF174" s="229"/>
      <c r="BG174" s="229"/>
      <c r="BH174" s="229"/>
      <c r="BI174" s="229"/>
      <c r="BJ174" s="229"/>
      <c r="BK174" s="229"/>
      <c r="BL174" s="229"/>
      <c r="BM174" s="229"/>
      <c r="BN174" s="229"/>
      <c r="BO174" s="229"/>
      <c r="BP174" s="229"/>
      <c r="BQ174" s="229"/>
      <c r="BR174" s="229"/>
      <c r="BS174" s="229"/>
      <c r="BT174" s="229"/>
      <c r="BU174" s="229"/>
      <c r="BV174" s="229"/>
      <c r="BW174" s="229"/>
      <c r="BX174" s="229"/>
      <c r="BY174" s="229"/>
      <c r="BZ174" s="229"/>
      <c r="CA174" s="229"/>
      <c r="CB174" s="229"/>
      <c r="CC174" s="229"/>
      <c r="CD174" s="229"/>
      <c r="CE174" s="229"/>
      <c r="CF174" s="229"/>
      <c r="CG174" s="229"/>
      <c r="CH174" s="229"/>
      <c r="CI174" s="229"/>
      <c r="CJ174" s="229"/>
      <c r="CK174" s="229"/>
      <c r="CL174" s="229"/>
      <c r="CM174" s="229"/>
      <c r="CN174" s="229"/>
      <c r="CO174" s="229"/>
      <c r="CP174" s="229"/>
      <c r="CQ174" s="229"/>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c r="DP174" s="229"/>
      <c r="DQ174" s="229"/>
      <c r="DR174" s="229"/>
      <c r="DS174" s="229"/>
      <c r="DT174" s="229"/>
      <c r="DU174" s="229"/>
      <c r="DV174" s="229"/>
      <c r="DW174" s="229"/>
      <c r="DX174" s="229"/>
      <c r="DY174" s="229"/>
      <c r="DZ174" s="229"/>
      <c r="EA174" s="229"/>
      <c r="EB174" s="229"/>
      <c r="EC174" s="229"/>
      <c r="ED174" s="229"/>
      <c r="EE174" s="229"/>
      <c r="EF174" s="229"/>
      <c r="EG174" s="229"/>
      <c r="EH174" s="229"/>
      <c r="EI174" s="229"/>
      <c r="EJ174" s="229"/>
      <c r="EK174" s="229"/>
      <c r="EL174" s="229"/>
      <c r="EM174" s="229"/>
      <c r="EN174" s="229"/>
      <c r="EO174" s="229"/>
      <c r="EP174" s="229"/>
      <c r="EQ174" s="229"/>
      <c r="ER174" s="229"/>
      <c r="ES174" s="229"/>
      <c r="ET174" s="229"/>
      <c r="EU174" s="229"/>
      <c r="EV174" s="229"/>
      <c r="EW174" s="229"/>
      <c r="EX174" s="229"/>
      <c r="EY174" s="229"/>
      <c r="EZ174" s="229"/>
      <c r="FA174" s="229"/>
      <c r="FB174" s="229"/>
      <c r="FC174" s="229"/>
      <c r="FD174" s="229"/>
      <c r="FE174" s="229"/>
      <c r="FF174" s="229"/>
      <c r="FG174" s="229"/>
      <c r="FH174" s="229"/>
      <c r="FI174" s="229"/>
      <c r="FJ174" s="229"/>
      <c r="FK174" s="229"/>
      <c r="FL174" s="229"/>
      <c r="FM174" s="229"/>
      <c r="FN174" s="229"/>
      <c r="FO174" s="229"/>
      <c r="FP174" s="229"/>
      <c r="FQ174" s="229"/>
      <c r="FR174" s="229"/>
      <c r="FS174" s="229"/>
      <c r="FT174" s="229"/>
      <c r="FU174" s="229"/>
      <c r="FV174" s="229"/>
      <c r="FW174" s="229"/>
      <c r="FX174" s="229"/>
      <c r="FY174" s="229"/>
      <c r="FZ174" s="229"/>
      <c r="GA174" s="229"/>
      <c r="GB174" s="229"/>
      <c r="GC174" s="229"/>
      <c r="GD174" s="229"/>
      <c r="GE174" s="229"/>
      <c r="GF174" s="229"/>
      <c r="GG174" s="229"/>
      <c r="GH174" s="229"/>
      <c r="GI174" s="229"/>
      <c r="GJ174" s="229"/>
      <c r="GK174" s="229"/>
      <c r="GL174" s="229"/>
      <c r="GM174" s="229"/>
      <c r="GN174" s="229"/>
      <c r="GO174" s="229"/>
      <c r="GP174" s="229"/>
      <c r="GQ174" s="229"/>
      <c r="GR174" s="229"/>
      <c r="GS174" s="229"/>
      <c r="GT174" s="229"/>
      <c r="GU174" s="229"/>
      <c r="GV174" s="229"/>
      <c r="GW174" s="229"/>
      <c r="GX174" s="229"/>
      <c r="GY174" s="229"/>
      <c r="GZ174" s="229"/>
      <c r="HA174" s="229"/>
      <c r="HB174" s="229"/>
      <c r="HC174" s="229"/>
      <c r="HD174" s="229"/>
      <c r="HE174" s="229"/>
      <c r="HF174" s="229"/>
      <c r="HG174" s="229"/>
      <c r="HH174" s="229"/>
      <c r="HI174" s="229"/>
      <c r="HJ174" s="229"/>
      <c r="HK174" s="229"/>
      <c r="HL174" s="229"/>
      <c r="HM174" s="229"/>
      <c r="HN174" s="229"/>
      <c r="HO174" s="229"/>
      <c r="HP174" s="229"/>
      <c r="HQ174" s="229"/>
      <c r="HR174" s="229"/>
      <c r="HS174" s="229"/>
      <c r="HT174" s="229"/>
      <c r="HU174" s="229"/>
      <c r="HV174" s="229"/>
      <c r="HW174" s="229"/>
      <c r="HX174" s="229"/>
      <c r="HY174" s="229"/>
      <c r="HZ174" s="229"/>
      <c r="IA174" s="229"/>
      <c r="IB174" s="229"/>
      <c r="IC174" s="229"/>
      <c r="ID174" s="229"/>
      <c r="IE174" s="229"/>
      <c r="IF174" s="229"/>
      <c r="IG174" s="229"/>
      <c r="IH174" s="229"/>
      <c r="II174" s="229"/>
      <c r="IJ174" s="229"/>
      <c r="IK174" s="229"/>
      <c r="IL174" s="229"/>
      <c r="IM174" s="229"/>
      <c r="IN174" s="229"/>
      <c r="IO174" s="229"/>
      <c r="IP174" s="229"/>
      <c r="IQ174" s="229"/>
      <c r="IR174" s="229"/>
      <c r="IS174" s="229"/>
      <c r="IT174" s="229"/>
      <c r="IU174" s="229"/>
    </row>
    <row r="175" spans="1:255" s="225" customFormat="1" x14ac:dyDescent="0.35">
      <c r="A175" s="518"/>
      <c r="B175" s="214" t="s">
        <v>352</v>
      </c>
      <c r="C175" s="6">
        <f t="shared" si="3"/>
        <v>10</v>
      </c>
      <c r="D175" s="754"/>
      <c r="E175" s="754"/>
      <c r="F175" s="754"/>
      <c r="G175" s="754"/>
      <c r="H175" s="731"/>
      <c r="I175" s="731"/>
      <c r="J175" s="313"/>
      <c r="K175" s="275"/>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29"/>
      <c r="BW175" s="229"/>
      <c r="BX175" s="229"/>
      <c r="BY175" s="229"/>
      <c r="BZ175" s="229"/>
      <c r="CA175" s="229"/>
      <c r="CB175" s="229"/>
      <c r="CC175" s="229"/>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c r="EI175" s="229"/>
      <c r="EJ175" s="229"/>
      <c r="EK175" s="229"/>
      <c r="EL175" s="229"/>
      <c r="EM175" s="229"/>
      <c r="EN175" s="229"/>
      <c r="EO175" s="229"/>
      <c r="EP175" s="229"/>
      <c r="EQ175" s="229"/>
      <c r="ER175" s="229"/>
      <c r="ES175" s="229"/>
      <c r="ET175" s="229"/>
      <c r="EU175" s="229"/>
      <c r="EV175" s="229"/>
      <c r="EW175" s="229"/>
      <c r="EX175" s="229"/>
      <c r="EY175" s="229"/>
      <c r="EZ175" s="229"/>
      <c r="FA175" s="229"/>
      <c r="FB175" s="229"/>
      <c r="FC175" s="229"/>
      <c r="FD175" s="229"/>
      <c r="FE175" s="229"/>
      <c r="FF175" s="229"/>
      <c r="FG175" s="229"/>
      <c r="FH175" s="229"/>
      <c r="FI175" s="229"/>
      <c r="FJ175" s="229"/>
      <c r="FK175" s="229"/>
      <c r="FL175" s="229"/>
      <c r="FM175" s="229"/>
      <c r="FN175" s="229"/>
      <c r="FO175" s="229"/>
      <c r="FP175" s="229"/>
      <c r="FQ175" s="229"/>
      <c r="FR175" s="229"/>
      <c r="FS175" s="229"/>
      <c r="FT175" s="229"/>
      <c r="FU175" s="229"/>
      <c r="FV175" s="229"/>
      <c r="FW175" s="229"/>
      <c r="FX175" s="229"/>
      <c r="FY175" s="229"/>
      <c r="FZ175" s="229"/>
      <c r="GA175" s="229"/>
      <c r="GB175" s="229"/>
      <c r="GC175" s="229"/>
      <c r="GD175" s="229"/>
      <c r="GE175" s="229"/>
      <c r="GF175" s="229"/>
      <c r="GG175" s="229"/>
      <c r="GH175" s="229"/>
      <c r="GI175" s="229"/>
      <c r="GJ175" s="229"/>
      <c r="GK175" s="229"/>
      <c r="GL175" s="229"/>
      <c r="GM175" s="229"/>
      <c r="GN175" s="229"/>
      <c r="GO175" s="229"/>
      <c r="GP175" s="229"/>
      <c r="GQ175" s="229"/>
      <c r="GR175" s="229"/>
      <c r="GS175" s="229"/>
      <c r="GT175" s="229"/>
      <c r="GU175" s="229"/>
      <c r="GV175" s="229"/>
      <c r="GW175" s="229"/>
      <c r="GX175" s="229"/>
      <c r="GY175" s="229"/>
      <c r="GZ175" s="229"/>
      <c r="HA175" s="229"/>
      <c r="HB175" s="229"/>
      <c r="HC175" s="229"/>
      <c r="HD175" s="229"/>
      <c r="HE175" s="229"/>
      <c r="HF175" s="229"/>
      <c r="HG175" s="229"/>
      <c r="HH175" s="229"/>
      <c r="HI175" s="229"/>
      <c r="HJ175" s="229"/>
      <c r="HK175" s="229"/>
      <c r="HL175" s="229"/>
      <c r="HM175" s="229"/>
      <c r="HN175" s="229"/>
      <c r="HO175" s="229"/>
      <c r="HP175" s="229"/>
      <c r="HQ175" s="229"/>
      <c r="HR175" s="229"/>
      <c r="HS175" s="229"/>
      <c r="HT175" s="229"/>
      <c r="HU175" s="229"/>
      <c r="HV175" s="229"/>
      <c r="HW175" s="229"/>
      <c r="HX175" s="229"/>
      <c r="HY175" s="229"/>
      <c r="HZ175" s="229"/>
      <c r="IA175" s="229"/>
      <c r="IB175" s="229"/>
      <c r="IC175" s="229"/>
      <c r="ID175" s="229"/>
      <c r="IE175" s="229"/>
      <c r="IF175" s="229"/>
      <c r="IG175" s="229"/>
      <c r="IH175" s="229"/>
      <c r="II175" s="229"/>
      <c r="IJ175" s="229"/>
      <c r="IK175" s="229"/>
      <c r="IL175" s="229"/>
      <c r="IM175" s="229"/>
      <c r="IN175" s="229"/>
      <c r="IO175" s="229"/>
      <c r="IP175" s="229"/>
      <c r="IQ175" s="229"/>
      <c r="IR175" s="229"/>
      <c r="IS175" s="229"/>
      <c r="IT175" s="229"/>
      <c r="IU175" s="229"/>
    </row>
    <row r="176" spans="1:255" s="225" customFormat="1" x14ac:dyDescent="0.35">
      <c r="A176" s="518"/>
      <c r="B176" s="214" t="s">
        <v>353</v>
      </c>
      <c r="C176" s="6">
        <f t="shared" si="3"/>
        <v>11</v>
      </c>
      <c r="D176" s="754"/>
      <c r="E176" s="754"/>
      <c r="F176" s="754"/>
      <c r="G176" s="754"/>
      <c r="H176" s="731"/>
      <c r="I176" s="731"/>
      <c r="J176" s="313"/>
      <c r="K176" s="275"/>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29"/>
      <c r="BW176" s="229"/>
      <c r="BX176" s="229"/>
      <c r="BY176" s="229"/>
      <c r="BZ176" s="229"/>
      <c r="CA176" s="229"/>
      <c r="CB176" s="229"/>
      <c r="CC176" s="229"/>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c r="EI176" s="229"/>
      <c r="EJ176" s="229"/>
      <c r="EK176" s="229"/>
      <c r="EL176" s="229"/>
      <c r="EM176" s="229"/>
      <c r="EN176" s="229"/>
      <c r="EO176" s="229"/>
      <c r="EP176" s="229"/>
      <c r="EQ176" s="229"/>
      <c r="ER176" s="229"/>
      <c r="ES176" s="229"/>
      <c r="ET176" s="229"/>
      <c r="EU176" s="229"/>
      <c r="EV176" s="229"/>
      <c r="EW176" s="229"/>
      <c r="EX176" s="229"/>
      <c r="EY176" s="229"/>
      <c r="EZ176" s="229"/>
      <c r="FA176" s="229"/>
      <c r="FB176" s="229"/>
      <c r="FC176" s="229"/>
      <c r="FD176" s="229"/>
      <c r="FE176" s="229"/>
      <c r="FF176" s="229"/>
      <c r="FG176" s="229"/>
      <c r="FH176" s="229"/>
      <c r="FI176" s="229"/>
      <c r="FJ176" s="229"/>
      <c r="FK176" s="229"/>
      <c r="FL176" s="229"/>
      <c r="FM176" s="229"/>
      <c r="FN176" s="229"/>
      <c r="FO176" s="229"/>
      <c r="FP176" s="229"/>
      <c r="FQ176" s="229"/>
      <c r="FR176" s="229"/>
      <c r="FS176" s="229"/>
      <c r="FT176" s="229"/>
      <c r="FU176" s="229"/>
      <c r="FV176" s="229"/>
      <c r="FW176" s="229"/>
      <c r="FX176" s="229"/>
      <c r="FY176" s="229"/>
      <c r="FZ176" s="229"/>
      <c r="GA176" s="229"/>
      <c r="GB176" s="229"/>
      <c r="GC176" s="229"/>
      <c r="GD176" s="229"/>
      <c r="GE176" s="229"/>
      <c r="GF176" s="229"/>
      <c r="GG176" s="229"/>
      <c r="GH176" s="229"/>
      <c r="GI176" s="229"/>
      <c r="GJ176" s="229"/>
      <c r="GK176" s="229"/>
      <c r="GL176" s="229"/>
      <c r="GM176" s="229"/>
      <c r="GN176" s="229"/>
      <c r="GO176" s="229"/>
      <c r="GP176" s="229"/>
      <c r="GQ176" s="229"/>
      <c r="GR176" s="229"/>
      <c r="GS176" s="229"/>
      <c r="GT176" s="229"/>
      <c r="GU176" s="229"/>
      <c r="GV176" s="229"/>
      <c r="GW176" s="229"/>
      <c r="GX176" s="229"/>
      <c r="GY176" s="229"/>
      <c r="GZ176" s="229"/>
      <c r="HA176" s="229"/>
      <c r="HB176" s="229"/>
      <c r="HC176" s="229"/>
      <c r="HD176" s="229"/>
      <c r="HE176" s="229"/>
      <c r="HF176" s="229"/>
      <c r="HG176" s="229"/>
      <c r="HH176" s="229"/>
      <c r="HI176" s="229"/>
      <c r="HJ176" s="229"/>
      <c r="HK176" s="229"/>
      <c r="HL176" s="229"/>
      <c r="HM176" s="229"/>
      <c r="HN176" s="229"/>
      <c r="HO176" s="229"/>
      <c r="HP176" s="229"/>
      <c r="HQ176" s="229"/>
      <c r="HR176" s="229"/>
      <c r="HS176" s="229"/>
      <c r="HT176" s="229"/>
      <c r="HU176" s="229"/>
      <c r="HV176" s="229"/>
      <c r="HW176" s="229"/>
      <c r="HX176" s="229"/>
      <c r="HY176" s="229"/>
      <c r="HZ176" s="229"/>
      <c r="IA176" s="229"/>
      <c r="IB176" s="229"/>
      <c r="IC176" s="229"/>
      <c r="ID176" s="229"/>
      <c r="IE176" s="229"/>
      <c r="IF176" s="229"/>
      <c r="IG176" s="229"/>
      <c r="IH176" s="229"/>
      <c r="II176" s="229"/>
      <c r="IJ176" s="229"/>
      <c r="IK176" s="229"/>
      <c r="IL176" s="229"/>
      <c r="IM176" s="229"/>
      <c r="IN176" s="229"/>
      <c r="IO176" s="229"/>
      <c r="IP176" s="229"/>
      <c r="IQ176" s="229"/>
      <c r="IR176" s="229"/>
      <c r="IS176" s="229"/>
      <c r="IT176" s="229"/>
      <c r="IU176" s="229"/>
    </row>
    <row r="177" spans="1:255" s="225" customFormat="1" x14ac:dyDescent="0.35">
      <c r="A177" s="518"/>
      <c r="B177" s="214" t="s">
        <v>354</v>
      </c>
      <c r="C177" s="6">
        <f t="shared" si="3"/>
        <v>12</v>
      </c>
      <c r="D177" s="754"/>
      <c r="E177" s="754"/>
      <c r="F177" s="754"/>
      <c r="G177" s="754"/>
      <c r="H177" s="731"/>
      <c r="I177" s="731"/>
      <c r="J177" s="313"/>
      <c r="K177" s="275"/>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29"/>
      <c r="BW177" s="229"/>
      <c r="BX177" s="229"/>
      <c r="BY177" s="229"/>
      <c r="BZ177" s="229"/>
      <c r="CA177" s="229"/>
      <c r="CB177" s="229"/>
      <c r="CC177" s="229"/>
      <c r="CD177" s="229"/>
      <c r="CE177" s="229"/>
      <c r="CF177" s="229"/>
      <c r="CG177" s="229"/>
      <c r="CH177" s="229"/>
      <c r="CI177" s="229"/>
      <c r="CJ177" s="229"/>
      <c r="CK177" s="229"/>
      <c r="CL177" s="229"/>
      <c r="CM177" s="229"/>
      <c r="CN177" s="229"/>
      <c r="CO177" s="229"/>
      <c r="CP177" s="229"/>
      <c r="CQ177" s="229"/>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c r="DP177" s="229"/>
      <c r="DQ177" s="229"/>
      <c r="DR177" s="229"/>
      <c r="DS177" s="229"/>
      <c r="DT177" s="229"/>
      <c r="DU177" s="229"/>
      <c r="DV177" s="229"/>
      <c r="DW177" s="229"/>
      <c r="DX177" s="229"/>
      <c r="DY177" s="229"/>
      <c r="DZ177" s="229"/>
      <c r="EA177" s="229"/>
      <c r="EB177" s="229"/>
      <c r="EC177" s="229"/>
      <c r="ED177" s="229"/>
      <c r="EE177" s="229"/>
      <c r="EF177" s="229"/>
      <c r="EG177" s="229"/>
      <c r="EH177" s="229"/>
      <c r="EI177" s="229"/>
      <c r="EJ177" s="229"/>
      <c r="EK177" s="229"/>
      <c r="EL177" s="229"/>
      <c r="EM177" s="229"/>
      <c r="EN177" s="229"/>
      <c r="EO177" s="229"/>
      <c r="EP177" s="229"/>
      <c r="EQ177" s="229"/>
      <c r="ER177" s="229"/>
      <c r="ES177" s="229"/>
      <c r="ET177" s="229"/>
      <c r="EU177" s="229"/>
      <c r="EV177" s="229"/>
      <c r="EW177" s="229"/>
      <c r="EX177" s="229"/>
      <c r="EY177" s="229"/>
      <c r="EZ177" s="229"/>
      <c r="FA177" s="229"/>
      <c r="FB177" s="229"/>
      <c r="FC177" s="229"/>
      <c r="FD177" s="229"/>
      <c r="FE177" s="229"/>
      <c r="FF177" s="229"/>
      <c r="FG177" s="229"/>
      <c r="FH177" s="229"/>
      <c r="FI177" s="229"/>
      <c r="FJ177" s="229"/>
      <c r="FK177" s="229"/>
      <c r="FL177" s="229"/>
      <c r="FM177" s="229"/>
      <c r="FN177" s="229"/>
      <c r="FO177" s="229"/>
      <c r="FP177" s="229"/>
      <c r="FQ177" s="229"/>
      <c r="FR177" s="229"/>
      <c r="FS177" s="229"/>
      <c r="FT177" s="229"/>
      <c r="FU177" s="229"/>
      <c r="FV177" s="229"/>
      <c r="FW177" s="229"/>
      <c r="FX177" s="229"/>
      <c r="FY177" s="229"/>
      <c r="FZ177" s="229"/>
      <c r="GA177" s="229"/>
      <c r="GB177" s="229"/>
      <c r="GC177" s="229"/>
      <c r="GD177" s="229"/>
      <c r="GE177" s="229"/>
      <c r="GF177" s="229"/>
      <c r="GG177" s="229"/>
      <c r="GH177" s="229"/>
      <c r="GI177" s="229"/>
      <c r="GJ177" s="229"/>
      <c r="GK177" s="229"/>
      <c r="GL177" s="229"/>
      <c r="GM177" s="229"/>
      <c r="GN177" s="229"/>
      <c r="GO177" s="229"/>
      <c r="GP177" s="229"/>
      <c r="GQ177" s="229"/>
      <c r="GR177" s="229"/>
      <c r="GS177" s="229"/>
      <c r="GT177" s="229"/>
      <c r="GU177" s="229"/>
      <c r="GV177" s="229"/>
      <c r="GW177" s="229"/>
      <c r="GX177" s="229"/>
      <c r="GY177" s="229"/>
      <c r="GZ177" s="229"/>
      <c r="HA177" s="229"/>
      <c r="HB177" s="229"/>
      <c r="HC177" s="229"/>
      <c r="HD177" s="229"/>
      <c r="HE177" s="229"/>
      <c r="HF177" s="229"/>
      <c r="HG177" s="229"/>
      <c r="HH177" s="229"/>
      <c r="HI177" s="229"/>
      <c r="HJ177" s="229"/>
      <c r="HK177" s="229"/>
      <c r="HL177" s="229"/>
      <c r="HM177" s="229"/>
      <c r="HN177" s="229"/>
      <c r="HO177" s="229"/>
      <c r="HP177" s="229"/>
      <c r="HQ177" s="229"/>
      <c r="HR177" s="229"/>
      <c r="HS177" s="229"/>
      <c r="HT177" s="229"/>
      <c r="HU177" s="229"/>
      <c r="HV177" s="229"/>
      <c r="HW177" s="229"/>
      <c r="HX177" s="229"/>
      <c r="HY177" s="229"/>
      <c r="HZ177" s="229"/>
      <c r="IA177" s="229"/>
      <c r="IB177" s="229"/>
      <c r="IC177" s="229"/>
      <c r="ID177" s="229"/>
      <c r="IE177" s="229"/>
      <c r="IF177" s="229"/>
      <c r="IG177" s="229"/>
      <c r="IH177" s="229"/>
      <c r="II177" s="229"/>
      <c r="IJ177" s="229"/>
      <c r="IK177" s="229"/>
      <c r="IL177" s="229"/>
      <c r="IM177" s="229"/>
      <c r="IN177" s="229"/>
      <c r="IO177" s="229"/>
      <c r="IP177" s="229"/>
      <c r="IQ177" s="229"/>
      <c r="IR177" s="229"/>
      <c r="IS177" s="229"/>
      <c r="IT177" s="229"/>
      <c r="IU177" s="229"/>
    </row>
    <row r="178" spans="1:255" s="225" customFormat="1" x14ac:dyDescent="0.35">
      <c r="A178" s="518"/>
      <c r="B178" s="214" t="s">
        <v>355</v>
      </c>
      <c r="C178" s="6">
        <f t="shared" si="3"/>
        <v>13</v>
      </c>
      <c r="D178" s="754"/>
      <c r="E178" s="754"/>
      <c r="F178" s="754"/>
      <c r="G178" s="754"/>
      <c r="H178" s="731"/>
      <c r="I178" s="731"/>
      <c r="J178" s="313"/>
      <c r="K178" s="275"/>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29"/>
      <c r="BR178" s="229"/>
      <c r="BS178" s="229"/>
      <c r="BT178" s="229"/>
      <c r="BU178" s="229"/>
      <c r="BV178" s="229"/>
      <c r="BW178" s="229"/>
      <c r="BX178" s="229"/>
      <c r="BY178" s="229"/>
      <c r="BZ178" s="229"/>
      <c r="CA178" s="229"/>
      <c r="CB178" s="229"/>
      <c r="CC178" s="229"/>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c r="EI178" s="229"/>
      <c r="EJ178" s="229"/>
      <c r="EK178" s="229"/>
      <c r="EL178" s="229"/>
      <c r="EM178" s="229"/>
      <c r="EN178" s="229"/>
      <c r="EO178" s="229"/>
      <c r="EP178" s="229"/>
      <c r="EQ178" s="229"/>
      <c r="ER178" s="229"/>
      <c r="ES178" s="229"/>
      <c r="ET178" s="229"/>
      <c r="EU178" s="229"/>
      <c r="EV178" s="229"/>
      <c r="EW178" s="229"/>
      <c r="EX178" s="229"/>
      <c r="EY178" s="229"/>
      <c r="EZ178" s="229"/>
      <c r="FA178" s="229"/>
      <c r="FB178" s="229"/>
      <c r="FC178" s="229"/>
      <c r="FD178" s="229"/>
      <c r="FE178" s="229"/>
      <c r="FF178" s="229"/>
      <c r="FG178" s="229"/>
      <c r="FH178" s="229"/>
      <c r="FI178" s="229"/>
      <c r="FJ178" s="229"/>
      <c r="FK178" s="229"/>
      <c r="FL178" s="229"/>
      <c r="FM178" s="229"/>
      <c r="FN178" s="229"/>
      <c r="FO178" s="229"/>
      <c r="FP178" s="229"/>
      <c r="FQ178" s="229"/>
      <c r="FR178" s="229"/>
      <c r="FS178" s="229"/>
      <c r="FT178" s="229"/>
      <c r="FU178" s="229"/>
      <c r="FV178" s="229"/>
      <c r="FW178" s="229"/>
      <c r="FX178" s="229"/>
      <c r="FY178" s="229"/>
      <c r="FZ178" s="229"/>
      <c r="GA178" s="229"/>
      <c r="GB178" s="229"/>
      <c r="GC178" s="229"/>
      <c r="GD178" s="229"/>
      <c r="GE178" s="229"/>
      <c r="GF178" s="229"/>
      <c r="GG178" s="229"/>
      <c r="GH178" s="229"/>
      <c r="GI178" s="229"/>
      <c r="GJ178" s="229"/>
      <c r="GK178" s="229"/>
      <c r="GL178" s="229"/>
      <c r="GM178" s="229"/>
      <c r="GN178" s="229"/>
      <c r="GO178" s="229"/>
      <c r="GP178" s="229"/>
      <c r="GQ178" s="229"/>
      <c r="GR178" s="229"/>
      <c r="GS178" s="229"/>
      <c r="GT178" s="229"/>
      <c r="GU178" s="229"/>
      <c r="GV178" s="229"/>
      <c r="GW178" s="229"/>
      <c r="GX178" s="229"/>
      <c r="GY178" s="229"/>
      <c r="GZ178" s="229"/>
      <c r="HA178" s="229"/>
      <c r="HB178" s="229"/>
      <c r="HC178" s="229"/>
      <c r="HD178" s="229"/>
      <c r="HE178" s="229"/>
      <c r="HF178" s="229"/>
      <c r="HG178" s="229"/>
      <c r="HH178" s="229"/>
      <c r="HI178" s="229"/>
      <c r="HJ178" s="229"/>
      <c r="HK178" s="229"/>
      <c r="HL178" s="229"/>
      <c r="HM178" s="229"/>
      <c r="HN178" s="229"/>
      <c r="HO178" s="229"/>
      <c r="HP178" s="229"/>
      <c r="HQ178" s="229"/>
      <c r="HR178" s="229"/>
      <c r="HS178" s="229"/>
      <c r="HT178" s="229"/>
      <c r="HU178" s="229"/>
      <c r="HV178" s="229"/>
      <c r="HW178" s="229"/>
      <c r="HX178" s="229"/>
      <c r="HY178" s="229"/>
      <c r="HZ178" s="229"/>
      <c r="IA178" s="229"/>
      <c r="IB178" s="229"/>
      <c r="IC178" s="229"/>
      <c r="ID178" s="229"/>
      <c r="IE178" s="229"/>
      <c r="IF178" s="229"/>
      <c r="IG178" s="229"/>
      <c r="IH178" s="229"/>
      <c r="II178" s="229"/>
      <c r="IJ178" s="229"/>
      <c r="IK178" s="229"/>
      <c r="IL178" s="229"/>
      <c r="IM178" s="229"/>
      <c r="IN178" s="229"/>
      <c r="IO178" s="229"/>
      <c r="IP178" s="229"/>
      <c r="IQ178" s="229"/>
      <c r="IR178" s="229"/>
      <c r="IS178" s="229"/>
      <c r="IT178" s="229"/>
      <c r="IU178" s="229"/>
    </row>
    <row r="179" spans="1:255" s="225" customFormat="1" ht="105.65" customHeight="1" x14ac:dyDescent="0.35">
      <c r="A179" s="518">
        <f>A165-0.01</f>
        <v>-3.2399999999999949</v>
      </c>
      <c r="B179" s="722" t="s">
        <v>356</v>
      </c>
      <c r="C179" s="728" t="s">
        <v>342</v>
      </c>
      <c r="D179" s="728"/>
      <c r="E179" s="728"/>
      <c r="F179" s="728"/>
      <c r="G179" s="728"/>
      <c r="H179" s="731" t="s">
        <v>281</v>
      </c>
      <c r="I179" s="731"/>
      <c r="J179" s="313"/>
      <c r="K179" s="275"/>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29"/>
      <c r="BR179" s="229"/>
      <c r="BS179" s="229"/>
      <c r="BT179" s="229"/>
      <c r="BU179" s="229"/>
      <c r="BV179" s="229"/>
      <c r="BW179" s="229"/>
      <c r="BX179" s="229"/>
      <c r="BY179" s="229"/>
      <c r="BZ179" s="229"/>
      <c r="CA179" s="229"/>
      <c r="CB179" s="229"/>
      <c r="CC179" s="229"/>
      <c r="CD179" s="229"/>
      <c r="CE179" s="229"/>
      <c r="CF179" s="229"/>
      <c r="CG179" s="229"/>
      <c r="CH179" s="229"/>
      <c r="CI179" s="229"/>
      <c r="CJ179" s="229"/>
      <c r="CK179" s="229"/>
      <c r="CL179" s="229"/>
      <c r="CM179" s="229"/>
      <c r="CN179" s="229"/>
      <c r="CO179" s="229"/>
      <c r="CP179" s="229"/>
      <c r="CQ179" s="229"/>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c r="DP179" s="229"/>
      <c r="DQ179" s="229"/>
      <c r="DR179" s="229"/>
      <c r="DS179" s="229"/>
      <c r="DT179" s="229"/>
      <c r="DU179" s="229"/>
      <c r="DV179" s="229"/>
      <c r="DW179" s="229"/>
      <c r="DX179" s="229"/>
      <c r="DY179" s="229"/>
      <c r="DZ179" s="229"/>
      <c r="EA179" s="229"/>
      <c r="EB179" s="229"/>
      <c r="EC179" s="229"/>
      <c r="ED179" s="229"/>
      <c r="EE179" s="229"/>
      <c r="EF179" s="229"/>
      <c r="EG179" s="229"/>
      <c r="EH179" s="229"/>
      <c r="EI179" s="229"/>
      <c r="EJ179" s="229"/>
      <c r="EK179" s="229"/>
      <c r="EL179" s="229"/>
      <c r="EM179" s="229"/>
      <c r="EN179" s="229"/>
      <c r="EO179" s="229"/>
      <c r="EP179" s="229"/>
      <c r="EQ179" s="229"/>
      <c r="ER179" s="229"/>
      <c r="ES179" s="229"/>
      <c r="ET179" s="229"/>
      <c r="EU179" s="229"/>
      <c r="EV179" s="229"/>
      <c r="EW179" s="229"/>
      <c r="EX179" s="229"/>
      <c r="EY179" s="229"/>
      <c r="EZ179" s="229"/>
      <c r="FA179" s="229"/>
      <c r="FB179" s="229"/>
      <c r="FC179" s="229"/>
      <c r="FD179" s="229"/>
      <c r="FE179" s="229"/>
      <c r="FF179" s="229"/>
      <c r="FG179" s="229"/>
      <c r="FH179" s="229"/>
      <c r="FI179" s="229"/>
      <c r="FJ179" s="229"/>
      <c r="FK179" s="229"/>
      <c r="FL179" s="229"/>
      <c r="FM179" s="229"/>
      <c r="FN179" s="229"/>
      <c r="FO179" s="229"/>
      <c r="FP179" s="229"/>
      <c r="FQ179" s="229"/>
      <c r="FR179" s="229"/>
      <c r="FS179" s="229"/>
      <c r="FT179" s="229"/>
      <c r="FU179" s="229"/>
      <c r="FV179" s="229"/>
      <c r="FW179" s="229"/>
      <c r="FX179" s="229"/>
      <c r="FY179" s="229"/>
      <c r="FZ179" s="229"/>
      <c r="GA179" s="229"/>
      <c r="GB179" s="229"/>
      <c r="GC179" s="229"/>
      <c r="GD179" s="229"/>
      <c r="GE179" s="229"/>
      <c r="GF179" s="229"/>
      <c r="GG179" s="229"/>
      <c r="GH179" s="229"/>
      <c r="GI179" s="229"/>
      <c r="GJ179" s="229"/>
      <c r="GK179" s="229"/>
      <c r="GL179" s="229"/>
      <c r="GM179" s="229"/>
      <c r="GN179" s="229"/>
      <c r="GO179" s="229"/>
      <c r="GP179" s="229"/>
      <c r="GQ179" s="229"/>
      <c r="GR179" s="229"/>
      <c r="GS179" s="229"/>
      <c r="GT179" s="229"/>
      <c r="GU179" s="229"/>
      <c r="GV179" s="229"/>
      <c r="GW179" s="229"/>
      <c r="GX179" s="229"/>
      <c r="GY179" s="229"/>
      <c r="GZ179" s="229"/>
      <c r="HA179" s="229"/>
      <c r="HB179" s="229"/>
      <c r="HC179" s="229"/>
      <c r="HD179" s="229"/>
      <c r="HE179" s="229"/>
      <c r="HF179" s="229"/>
      <c r="HG179" s="229"/>
      <c r="HH179" s="229"/>
      <c r="HI179" s="229"/>
      <c r="HJ179" s="229"/>
      <c r="HK179" s="229"/>
      <c r="HL179" s="229"/>
      <c r="HM179" s="229"/>
      <c r="HN179" s="229"/>
      <c r="HO179" s="229"/>
      <c r="HP179" s="229"/>
      <c r="HQ179" s="229"/>
      <c r="HR179" s="229"/>
      <c r="HS179" s="229"/>
      <c r="HT179" s="229"/>
      <c r="HU179" s="229"/>
      <c r="HV179" s="229"/>
      <c r="HW179" s="229"/>
      <c r="HX179" s="229"/>
      <c r="HY179" s="229"/>
      <c r="HZ179" s="229"/>
      <c r="IA179" s="229"/>
      <c r="IB179" s="229"/>
      <c r="IC179" s="229"/>
      <c r="ID179" s="229"/>
      <c r="IE179" s="229"/>
      <c r="IF179" s="229"/>
      <c r="IG179" s="229"/>
      <c r="IH179" s="229"/>
      <c r="II179" s="229"/>
      <c r="IJ179" s="229"/>
      <c r="IK179" s="229"/>
      <c r="IL179" s="229"/>
      <c r="IM179" s="229"/>
      <c r="IN179" s="229"/>
      <c r="IO179" s="229"/>
      <c r="IP179" s="229"/>
      <c r="IQ179" s="229"/>
      <c r="IR179" s="229"/>
      <c r="IS179" s="229"/>
      <c r="IT179" s="229"/>
      <c r="IU179" s="229"/>
    </row>
    <row r="180" spans="1:255" s="225" customFormat="1" ht="22.25" customHeight="1" x14ac:dyDescent="0.35">
      <c r="A180" s="518"/>
      <c r="B180" s="722"/>
      <c r="C180" s="724" t="str">
        <f>CONCATENATE("(IF NOT RUNNING A BUSINESS AT BASELINE&gt;&gt;",ROUND(-A222,2),")")</f>
        <v>(IF NOT RUNNING A BUSINESS AT BASELINE&gt;&gt;3.27)</v>
      </c>
      <c r="D180" s="724"/>
      <c r="E180" s="724"/>
      <c r="F180" s="724"/>
      <c r="G180" s="724"/>
      <c r="H180" s="731"/>
      <c r="I180" s="731"/>
      <c r="J180" s="313"/>
      <c r="K180" s="276"/>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29"/>
      <c r="BR180" s="229"/>
      <c r="BS180" s="229"/>
      <c r="BT180" s="229"/>
      <c r="BU180" s="229"/>
      <c r="BV180" s="229"/>
      <c r="BW180" s="229"/>
      <c r="BX180" s="229"/>
      <c r="BY180" s="229"/>
      <c r="BZ180" s="229"/>
      <c r="CA180" s="229"/>
      <c r="CB180" s="229"/>
      <c r="CC180" s="229"/>
      <c r="CD180" s="229"/>
      <c r="CE180" s="229"/>
      <c r="CF180" s="229"/>
      <c r="CG180" s="229"/>
      <c r="CH180" s="229"/>
      <c r="CI180" s="229"/>
      <c r="CJ180" s="229"/>
      <c r="CK180" s="229"/>
      <c r="CL180" s="229"/>
      <c r="CM180" s="229"/>
      <c r="CN180" s="229"/>
      <c r="CO180" s="229"/>
      <c r="CP180" s="229"/>
      <c r="CQ180" s="229"/>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c r="DP180" s="229"/>
      <c r="DQ180" s="229"/>
      <c r="DR180" s="229"/>
      <c r="DS180" s="229"/>
      <c r="DT180" s="229"/>
      <c r="DU180" s="229"/>
      <c r="DV180" s="229"/>
      <c r="DW180" s="229"/>
      <c r="DX180" s="229"/>
      <c r="DY180" s="229"/>
      <c r="DZ180" s="229"/>
      <c r="EA180" s="229"/>
      <c r="EB180" s="229"/>
      <c r="EC180" s="229"/>
      <c r="ED180" s="229"/>
      <c r="EE180" s="229"/>
      <c r="EF180" s="229"/>
      <c r="EG180" s="229"/>
      <c r="EH180" s="229"/>
      <c r="EI180" s="229"/>
      <c r="EJ180" s="229"/>
      <c r="EK180" s="229"/>
      <c r="EL180" s="229"/>
      <c r="EM180" s="229"/>
      <c r="EN180" s="229"/>
      <c r="EO180" s="229"/>
      <c r="EP180" s="229"/>
      <c r="EQ180" s="229"/>
      <c r="ER180" s="229"/>
      <c r="ES180" s="229"/>
      <c r="ET180" s="229"/>
      <c r="EU180" s="229"/>
      <c r="EV180" s="229"/>
      <c r="EW180" s="229"/>
      <c r="EX180" s="229"/>
      <c r="EY180" s="229"/>
      <c r="EZ180" s="229"/>
      <c r="FA180" s="229"/>
      <c r="FB180" s="229"/>
      <c r="FC180" s="229"/>
      <c r="FD180" s="229"/>
      <c r="FE180" s="229"/>
      <c r="FF180" s="229"/>
      <c r="FG180" s="229"/>
      <c r="FH180" s="229"/>
      <c r="FI180" s="229"/>
      <c r="FJ180" s="229"/>
      <c r="FK180" s="229"/>
      <c r="FL180" s="229"/>
      <c r="FM180" s="229"/>
      <c r="FN180" s="229"/>
      <c r="FO180" s="229"/>
      <c r="FP180" s="229"/>
      <c r="FQ180" s="229"/>
      <c r="FR180" s="229"/>
      <c r="FS180" s="229"/>
      <c r="FT180" s="229"/>
      <c r="FU180" s="229"/>
      <c r="FV180" s="229"/>
      <c r="FW180" s="229"/>
      <c r="FX180" s="229"/>
      <c r="FY180" s="229"/>
      <c r="FZ180" s="229"/>
      <c r="GA180" s="229"/>
      <c r="GB180" s="229"/>
      <c r="GC180" s="229"/>
      <c r="GD180" s="229"/>
      <c r="GE180" s="229"/>
      <c r="GF180" s="229"/>
      <c r="GG180" s="229"/>
      <c r="GH180" s="229"/>
      <c r="GI180" s="229"/>
      <c r="GJ180" s="229"/>
      <c r="GK180" s="229"/>
      <c r="GL180" s="229"/>
      <c r="GM180" s="229"/>
      <c r="GN180" s="229"/>
      <c r="GO180" s="229"/>
      <c r="GP180" s="229"/>
      <c r="GQ180" s="229"/>
      <c r="GR180" s="229"/>
      <c r="GS180" s="229"/>
      <c r="GT180" s="229"/>
      <c r="GU180" s="229"/>
      <c r="GV180" s="229"/>
      <c r="GW180" s="229"/>
      <c r="GX180" s="229"/>
      <c r="GY180" s="229"/>
      <c r="GZ180" s="229"/>
      <c r="HA180" s="229"/>
      <c r="HB180" s="229"/>
      <c r="HC180" s="229"/>
      <c r="HD180" s="229"/>
      <c r="HE180" s="229"/>
      <c r="HF180" s="229"/>
      <c r="HG180" s="229"/>
      <c r="HH180" s="229"/>
      <c r="HI180" s="229"/>
      <c r="HJ180" s="229"/>
      <c r="HK180" s="229"/>
      <c r="HL180" s="229"/>
      <c r="HM180" s="229"/>
      <c r="HN180" s="229"/>
      <c r="HO180" s="229"/>
      <c r="HP180" s="229"/>
      <c r="HQ180" s="229"/>
      <c r="HR180" s="229"/>
      <c r="HS180" s="229"/>
      <c r="HT180" s="229"/>
      <c r="HU180" s="229"/>
      <c r="HV180" s="229"/>
      <c r="HW180" s="229"/>
      <c r="HX180" s="229"/>
      <c r="HY180" s="229"/>
      <c r="HZ180" s="229"/>
      <c r="IA180" s="229"/>
      <c r="IB180" s="229"/>
      <c r="IC180" s="229"/>
      <c r="ID180" s="229"/>
      <c r="IE180" s="229"/>
      <c r="IF180" s="229"/>
      <c r="IG180" s="229"/>
      <c r="IH180" s="229"/>
      <c r="II180" s="229"/>
      <c r="IJ180" s="229"/>
      <c r="IK180" s="229"/>
      <c r="IL180" s="229"/>
      <c r="IM180" s="229"/>
      <c r="IN180" s="229"/>
      <c r="IO180" s="229"/>
      <c r="IP180" s="229"/>
      <c r="IQ180" s="229"/>
      <c r="IR180" s="229"/>
      <c r="IS180" s="229"/>
      <c r="IT180" s="229"/>
      <c r="IU180" s="229"/>
    </row>
    <row r="181" spans="1:255" s="225" customFormat="1" x14ac:dyDescent="0.35">
      <c r="A181" s="518"/>
      <c r="B181" s="214" t="s">
        <v>343</v>
      </c>
      <c r="C181" s="104">
        <v>1</v>
      </c>
      <c r="D181" s="754"/>
      <c r="E181" s="754"/>
      <c r="F181" s="754"/>
      <c r="G181" s="754"/>
      <c r="H181" s="731" t="s">
        <v>6</v>
      </c>
      <c r="I181" s="731"/>
      <c r="J181" s="313"/>
      <c r="K181" s="275"/>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c r="BE181" s="229"/>
      <c r="BF181" s="229"/>
      <c r="BG181" s="229"/>
      <c r="BH181" s="229"/>
      <c r="BI181" s="229"/>
      <c r="BJ181" s="229"/>
      <c r="BK181" s="229"/>
      <c r="BL181" s="229"/>
      <c r="BM181" s="229"/>
      <c r="BN181" s="229"/>
      <c r="BO181" s="229"/>
      <c r="BP181" s="229"/>
      <c r="BQ181" s="229"/>
      <c r="BR181" s="229"/>
      <c r="BS181" s="229"/>
      <c r="BT181" s="229"/>
      <c r="BU181" s="229"/>
      <c r="BV181" s="229"/>
      <c r="BW181" s="229"/>
      <c r="BX181" s="229"/>
      <c r="BY181" s="229"/>
      <c r="BZ181" s="229"/>
      <c r="CA181" s="229"/>
      <c r="CB181" s="229"/>
      <c r="CC181" s="229"/>
      <c r="CD181" s="229"/>
      <c r="CE181" s="229"/>
      <c r="CF181" s="229"/>
      <c r="CG181" s="229"/>
      <c r="CH181" s="229"/>
      <c r="CI181" s="229"/>
      <c r="CJ181" s="229"/>
      <c r="CK181" s="229"/>
      <c r="CL181" s="229"/>
      <c r="CM181" s="229"/>
      <c r="CN181" s="229"/>
      <c r="CO181" s="229"/>
      <c r="CP181" s="229"/>
      <c r="CQ181" s="229"/>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c r="DP181" s="229"/>
      <c r="DQ181" s="229"/>
      <c r="DR181" s="229"/>
      <c r="DS181" s="229"/>
      <c r="DT181" s="229"/>
      <c r="DU181" s="229"/>
      <c r="DV181" s="229"/>
      <c r="DW181" s="229"/>
      <c r="DX181" s="229"/>
      <c r="DY181" s="229"/>
      <c r="DZ181" s="229"/>
      <c r="EA181" s="229"/>
      <c r="EB181" s="229"/>
      <c r="EC181" s="229"/>
      <c r="ED181" s="229"/>
      <c r="EE181" s="229"/>
      <c r="EF181" s="229"/>
      <c r="EG181" s="229"/>
      <c r="EH181" s="229"/>
      <c r="EI181" s="229"/>
      <c r="EJ181" s="229"/>
      <c r="EK181" s="229"/>
      <c r="EL181" s="229"/>
      <c r="EM181" s="229"/>
      <c r="EN181" s="229"/>
      <c r="EO181" s="229"/>
      <c r="EP181" s="229"/>
      <c r="EQ181" s="229"/>
      <c r="ER181" s="229"/>
      <c r="ES181" s="229"/>
      <c r="ET181" s="229"/>
      <c r="EU181" s="229"/>
      <c r="EV181" s="229"/>
      <c r="EW181" s="229"/>
      <c r="EX181" s="229"/>
      <c r="EY181" s="229"/>
      <c r="EZ181" s="229"/>
      <c r="FA181" s="229"/>
      <c r="FB181" s="229"/>
      <c r="FC181" s="229"/>
      <c r="FD181" s="229"/>
      <c r="FE181" s="229"/>
      <c r="FF181" s="229"/>
      <c r="FG181" s="229"/>
      <c r="FH181" s="229"/>
      <c r="FI181" s="229"/>
      <c r="FJ181" s="229"/>
      <c r="FK181" s="229"/>
      <c r="FL181" s="229"/>
      <c r="FM181" s="229"/>
      <c r="FN181" s="229"/>
      <c r="FO181" s="229"/>
      <c r="FP181" s="229"/>
      <c r="FQ181" s="229"/>
      <c r="FR181" s="229"/>
      <c r="FS181" s="229"/>
      <c r="FT181" s="229"/>
      <c r="FU181" s="229"/>
      <c r="FV181" s="229"/>
      <c r="FW181" s="229"/>
      <c r="FX181" s="229"/>
      <c r="FY181" s="229"/>
      <c r="FZ181" s="229"/>
      <c r="GA181" s="229"/>
      <c r="GB181" s="229"/>
      <c r="GC181" s="229"/>
      <c r="GD181" s="229"/>
      <c r="GE181" s="229"/>
      <c r="GF181" s="229"/>
      <c r="GG181" s="229"/>
      <c r="GH181" s="229"/>
      <c r="GI181" s="229"/>
      <c r="GJ181" s="229"/>
      <c r="GK181" s="229"/>
      <c r="GL181" s="229"/>
      <c r="GM181" s="229"/>
      <c r="GN181" s="229"/>
      <c r="GO181" s="229"/>
      <c r="GP181" s="229"/>
      <c r="GQ181" s="229"/>
      <c r="GR181" s="229"/>
      <c r="GS181" s="229"/>
      <c r="GT181" s="229"/>
      <c r="GU181" s="229"/>
      <c r="GV181" s="229"/>
      <c r="GW181" s="229"/>
      <c r="GX181" s="229"/>
      <c r="GY181" s="229"/>
      <c r="GZ181" s="229"/>
      <c r="HA181" s="229"/>
      <c r="HB181" s="229"/>
      <c r="HC181" s="229"/>
      <c r="HD181" s="229"/>
      <c r="HE181" s="229"/>
      <c r="HF181" s="229"/>
      <c r="HG181" s="229"/>
      <c r="HH181" s="229"/>
      <c r="HI181" s="229"/>
      <c r="HJ181" s="229"/>
      <c r="HK181" s="229"/>
      <c r="HL181" s="229"/>
      <c r="HM181" s="229"/>
      <c r="HN181" s="229"/>
      <c r="HO181" s="229"/>
      <c r="HP181" s="229"/>
      <c r="HQ181" s="229"/>
      <c r="HR181" s="229"/>
      <c r="HS181" s="229"/>
      <c r="HT181" s="229"/>
      <c r="HU181" s="229"/>
      <c r="HV181" s="229"/>
      <c r="HW181" s="229"/>
      <c r="HX181" s="229"/>
      <c r="HY181" s="229"/>
      <c r="HZ181" s="229"/>
      <c r="IA181" s="229"/>
      <c r="IB181" s="229"/>
      <c r="IC181" s="229"/>
      <c r="ID181" s="229"/>
      <c r="IE181" s="229"/>
      <c r="IF181" s="229"/>
      <c r="IG181" s="229"/>
      <c r="IH181" s="229"/>
      <c r="II181" s="229"/>
      <c r="IJ181" s="229"/>
      <c r="IK181" s="229"/>
      <c r="IL181" s="229"/>
      <c r="IM181" s="229"/>
      <c r="IN181" s="229"/>
      <c r="IO181" s="229"/>
      <c r="IP181" s="229"/>
      <c r="IQ181" s="229"/>
      <c r="IR181" s="229"/>
      <c r="IS181" s="229"/>
      <c r="IT181" s="229"/>
      <c r="IU181" s="229"/>
    </row>
    <row r="182" spans="1:255" s="225" customFormat="1" x14ac:dyDescent="0.35">
      <c r="A182" s="518"/>
      <c r="B182" s="214" t="s">
        <v>344</v>
      </c>
      <c r="C182" s="6">
        <f t="shared" ref="C182:C193" si="4">+C181+1</f>
        <v>2</v>
      </c>
      <c r="D182" s="754"/>
      <c r="E182" s="754"/>
      <c r="F182" s="754"/>
      <c r="G182" s="754"/>
      <c r="H182" s="731"/>
      <c r="I182" s="731"/>
      <c r="J182" s="313"/>
      <c r="K182" s="275"/>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c r="BE182" s="229"/>
      <c r="BF182" s="229"/>
      <c r="BG182" s="229"/>
      <c r="BH182" s="229"/>
      <c r="BI182" s="229"/>
      <c r="BJ182" s="229"/>
      <c r="BK182" s="229"/>
      <c r="BL182" s="229"/>
      <c r="BM182" s="229"/>
      <c r="BN182" s="229"/>
      <c r="BO182" s="229"/>
      <c r="BP182" s="229"/>
      <c r="BQ182" s="229"/>
      <c r="BR182" s="229"/>
      <c r="BS182" s="229"/>
      <c r="BT182" s="229"/>
      <c r="BU182" s="229"/>
      <c r="BV182" s="229"/>
      <c r="BW182" s="229"/>
      <c r="BX182" s="229"/>
      <c r="BY182" s="229"/>
      <c r="BZ182" s="229"/>
      <c r="CA182" s="229"/>
      <c r="CB182" s="229"/>
      <c r="CC182" s="229"/>
      <c r="CD182" s="229"/>
      <c r="CE182" s="229"/>
      <c r="CF182" s="229"/>
      <c r="CG182" s="229"/>
      <c r="CH182" s="229"/>
      <c r="CI182" s="229"/>
      <c r="CJ182" s="229"/>
      <c r="CK182" s="229"/>
      <c r="CL182" s="229"/>
      <c r="CM182" s="229"/>
      <c r="CN182" s="229"/>
      <c r="CO182" s="229"/>
      <c r="CP182" s="229"/>
      <c r="CQ182" s="229"/>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c r="DP182" s="229"/>
      <c r="DQ182" s="229"/>
      <c r="DR182" s="229"/>
      <c r="DS182" s="229"/>
      <c r="DT182" s="229"/>
      <c r="DU182" s="229"/>
      <c r="DV182" s="229"/>
      <c r="DW182" s="229"/>
      <c r="DX182" s="229"/>
      <c r="DY182" s="229"/>
      <c r="DZ182" s="229"/>
      <c r="EA182" s="229"/>
      <c r="EB182" s="229"/>
      <c r="EC182" s="229"/>
      <c r="ED182" s="229"/>
      <c r="EE182" s="229"/>
      <c r="EF182" s="229"/>
      <c r="EG182" s="229"/>
      <c r="EH182" s="229"/>
      <c r="EI182" s="229"/>
      <c r="EJ182" s="229"/>
      <c r="EK182" s="229"/>
      <c r="EL182" s="229"/>
      <c r="EM182" s="229"/>
      <c r="EN182" s="229"/>
      <c r="EO182" s="229"/>
      <c r="EP182" s="229"/>
      <c r="EQ182" s="229"/>
      <c r="ER182" s="229"/>
      <c r="ES182" s="229"/>
      <c r="ET182" s="229"/>
      <c r="EU182" s="229"/>
      <c r="EV182" s="229"/>
      <c r="EW182" s="229"/>
      <c r="EX182" s="229"/>
      <c r="EY182" s="229"/>
      <c r="EZ182" s="229"/>
      <c r="FA182" s="229"/>
      <c r="FB182" s="229"/>
      <c r="FC182" s="229"/>
      <c r="FD182" s="229"/>
      <c r="FE182" s="229"/>
      <c r="FF182" s="229"/>
      <c r="FG182" s="229"/>
      <c r="FH182" s="229"/>
      <c r="FI182" s="229"/>
      <c r="FJ182" s="229"/>
      <c r="FK182" s="229"/>
      <c r="FL182" s="229"/>
      <c r="FM182" s="229"/>
      <c r="FN182" s="229"/>
      <c r="FO182" s="229"/>
      <c r="FP182" s="229"/>
      <c r="FQ182" s="229"/>
      <c r="FR182" s="229"/>
      <c r="FS182" s="229"/>
      <c r="FT182" s="229"/>
      <c r="FU182" s="229"/>
      <c r="FV182" s="229"/>
      <c r="FW182" s="229"/>
      <c r="FX182" s="229"/>
      <c r="FY182" s="229"/>
      <c r="FZ182" s="229"/>
      <c r="GA182" s="229"/>
      <c r="GB182" s="229"/>
      <c r="GC182" s="229"/>
      <c r="GD182" s="229"/>
      <c r="GE182" s="229"/>
      <c r="GF182" s="229"/>
      <c r="GG182" s="229"/>
      <c r="GH182" s="229"/>
      <c r="GI182" s="229"/>
      <c r="GJ182" s="229"/>
      <c r="GK182" s="229"/>
      <c r="GL182" s="229"/>
      <c r="GM182" s="229"/>
      <c r="GN182" s="229"/>
      <c r="GO182" s="229"/>
      <c r="GP182" s="229"/>
      <c r="GQ182" s="229"/>
      <c r="GR182" s="229"/>
      <c r="GS182" s="229"/>
      <c r="GT182" s="229"/>
      <c r="GU182" s="229"/>
      <c r="GV182" s="229"/>
      <c r="GW182" s="229"/>
      <c r="GX182" s="229"/>
      <c r="GY182" s="229"/>
      <c r="GZ182" s="229"/>
      <c r="HA182" s="229"/>
      <c r="HB182" s="229"/>
      <c r="HC182" s="229"/>
      <c r="HD182" s="229"/>
      <c r="HE182" s="229"/>
      <c r="HF182" s="229"/>
      <c r="HG182" s="229"/>
      <c r="HH182" s="229"/>
      <c r="HI182" s="229"/>
      <c r="HJ182" s="229"/>
      <c r="HK182" s="229"/>
      <c r="HL182" s="229"/>
      <c r="HM182" s="229"/>
      <c r="HN182" s="229"/>
      <c r="HO182" s="229"/>
      <c r="HP182" s="229"/>
      <c r="HQ182" s="229"/>
      <c r="HR182" s="229"/>
      <c r="HS182" s="229"/>
      <c r="HT182" s="229"/>
      <c r="HU182" s="229"/>
      <c r="HV182" s="229"/>
      <c r="HW182" s="229"/>
      <c r="HX182" s="229"/>
      <c r="HY182" s="229"/>
      <c r="HZ182" s="229"/>
      <c r="IA182" s="229"/>
      <c r="IB182" s="229"/>
      <c r="IC182" s="229"/>
      <c r="ID182" s="229"/>
      <c r="IE182" s="229"/>
      <c r="IF182" s="229"/>
      <c r="IG182" s="229"/>
      <c r="IH182" s="229"/>
      <c r="II182" s="229"/>
      <c r="IJ182" s="229"/>
      <c r="IK182" s="229"/>
      <c r="IL182" s="229"/>
      <c r="IM182" s="229"/>
      <c r="IN182" s="229"/>
      <c r="IO182" s="229"/>
      <c r="IP182" s="229"/>
      <c r="IQ182" s="229"/>
      <c r="IR182" s="229"/>
      <c r="IS182" s="229"/>
      <c r="IT182" s="229"/>
      <c r="IU182" s="229"/>
    </row>
    <row r="183" spans="1:255" s="225" customFormat="1" x14ac:dyDescent="0.35">
      <c r="A183" s="518"/>
      <c r="B183" s="214" t="s">
        <v>345</v>
      </c>
      <c r="C183" s="6">
        <f t="shared" si="4"/>
        <v>3</v>
      </c>
      <c r="D183" s="754"/>
      <c r="E183" s="754"/>
      <c r="F183" s="754"/>
      <c r="G183" s="754"/>
      <c r="H183" s="731"/>
      <c r="I183" s="731"/>
      <c r="J183" s="313"/>
      <c r="K183" s="275"/>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29"/>
      <c r="BW183" s="229"/>
      <c r="BX183" s="229"/>
      <c r="BY183" s="229"/>
      <c r="BZ183" s="229"/>
      <c r="CA183" s="229"/>
      <c r="CB183" s="229"/>
      <c r="CC183" s="229"/>
      <c r="CD183" s="229"/>
      <c r="CE183" s="229"/>
      <c r="CF183" s="229"/>
      <c r="CG183" s="229"/>
      <c r="CH183" s="229"/>
      <c r="CI183" s="229"/>
      <c r="CJ183" s="229"/>
      <c r="CK183" s="229"/>
      <c r="CL183" s="229"/>
      <c r="CM183" s="229"/>
      <c r="CN183" s="229"/>
      <c r="CO183" s="229"/>
      <c r="CP183" s="229"/>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c r="DP183" s="229"/>
      <c r="DQ183" s="229"/>
      <c r="DR183" s="229"/>
      <c r="DS183" s="229"/>
      <c r="DT183" s="229"/>
      <c r="DU183" s="229"/>
      <c r="DV183" s="229"/>
      <c r="DW183" s="229"/>
      <c r="DX183" s="229"/>
      <c r="DY183" s="229"/>
      <c r="DZ183" s="229"/>
      <c r="EA183" s="229"/>
      <c r="EB183" s="229"/>
      <c r="EC183" s="229"/>
      <c r="ED183" s="229"/>
      <c r="EE183" s="229"/>
      <c r="EF183" s="229"/>
      <c r="EG183" s="229"/>
      <c r="EH183" s="229"/>
      <c r="EI183" s="229"/>
      <c r="EJ183" s="229"/>
      <c r="EK183" s="229"/>
      <c r="EL183" s="229"/>
      <c r="EM183" s="229"/>
      <c r="EN183" s="229"/>
      <c r="EO183" s="229"/>
      <c r="EP183" s="229"/>
      <c r="EQ183" s="229"/>
      <c r="ER183" s="229"/>
      <c r="ES183" s="229"/>
      <c r="ET183" s="229"/>
      <c r="EU183" s="229"/>
      <c r="EV183" s="229"/>
      <c r="EW183" s="229"/>
      <c r="EX183" s="229"/>
      <c r="EY183" s="229"/>
      <c r="EZ183" s="229"/>
      <c r="FA183" s="229"/>
      <c r="FB183" s="229"/>
      <c r="FC183" s="229"/>
      <c r="FD183" s="229"/>
      <c r="FE183" s="229"/>
      <c r="FF183" s="229"/>
      <c r="FG183" s="229"/>
      <c r="FH183" s="229"/>
      <c r="FI183" s="229"/>
      <c r="FJ183" s="229"/>
      <c r="FK183" s="229"/>
      <c r="FL183" s="229"/>
      <c r="FM183" s="229"/>
      <c r="FN183" s="229"/>
      <c r="FO183" s="229"/>
      <c r="FP183" s="229"/>
      <c r="FQ183" s="229"/>
      <c r="FR183" s="229"/>
      <c r="FS183" s="229"/>
      <c r="FT183" s="229"/>
      <c r="FU183" s="229"/>
      <c r="FV183" s="229"/>
      <c r="FW183" s="229"/>
      <c r="FX183" s="229"/>
      <c r="FY183" s="229"/>
      <c r="FZ183" s="229"/>
      <c r="GA183" s="229"/>
      <c r="GB183" s="229"/>
      <c r="GC183" s="229"/>
      <c r="GD183" s="229"/>
      <c r="GE183" s="229"/>
      <c r="GF183" s="229"/>
      <c r="GG183" s="229"/>
      <c r="GH183" s="229"/>
      <c r="GI183" s="229"/>
      <c r="GJ183" s="229"/>
      <c r="GK183" s="229"/>
      <c r="GL183" s="229"/>
      <c r="GM183" s="229"/>
      <c r="GN183" s="229"/>
      <c r="GO183" s="229"/>
      <c r="GP183" s="229"/>
      <c r="GQ183" s="229"/>
      <c r="GR183" s="229"/>
      <c r="GS183" s="229"/>
      <c r="GT183" s="229"/>
      <c r="GU183" s="229"/>
      <c r="GV183" s="229"/>
      <c r="GW183" s="229"/>
      <c r="GX183" s="229"/>
      <c r="GY183" s="229"/>
      <c r="GZ183" s="229"/>
      <c r="HA183" s="229"/>
      <c r="HB183" s="229"/>
      <c r="HC183" s="229"/>
      <c r="HD183" s="229"/>
      <c r="HE183" s="229"/>
      <c r="HF183" s="229"/>
      <c r="HG183" s="229"/>
      <c r="HH183" s="229"/>
      <c r="HI183" s="229"/>
      <c r="HJ183" s="229"/>
      <c r="HK183" s="229"/>
      <c r="HL183" s="229"/>
      <c r="HM183" s="229"/>
      <c r="HN183" s="229"/>
      <c r="HO183" s="229"/>
      <c r="HP183" s="229"/>
      <c r="HQ183" s="229"/>
      <c r="HR183" s="229"/>
      <c r="HS183" s="229"/>
      <c r="HT183" s="229"/>
      <c r="HU183" s="229"/>
      <c r="HV183" s="229"/>
      <c r="HW183" s="229"/>
      <c r="HX183" s="229"/>
      <c r="HY183" s="229"/>
      <c r="HZ183" s="229"/>
      <c r="IA183" s="229"/>
      <c r="IB183" s="229"/>
      <c r="IC183" s="229"/>
      <c r="ID183" s="229"/>
      <c r="IE183" s="229"/>
      <c r="IF183" s="229"/>
      <c r="IG183" s="229"/>
      <c r="IH183" s="229"/>
      <c r="II183" s="229"/>
      <c r="IJ183" s="229"/>
      <c r="IK183" s="229"/>
      <c r="IL183" s="229"/>
      <c r="IM183" s="229"/>
      <c r="IN183" s="229"/>
      <c r="IO183" s="229"/>
      <c r="IP183" s="229"/>
      <c r="IQ183" s="229"/>
      <c r="IR183" s="229"/>
      <c r="IS183" s="229"/>
      <c r="IT183" s="229"/>
      <c r="IU183" s="229"/>
    </row>
    <row r="184" spans="1:255" s="225" customFormat="1" x14ac:dyDescent="0.35">
      <c r="A184" s="518"/>
      <c r="B184" s="214" t="s">
        <v>346</v>
      </c>
      <c r="C184" s="6">
        <f t="shared" si="4"/>
        <v>4</v>
      </c>
      <c r="D184" s="754"/>
      <c r="E184" s="754"/>
      <c r="F184" s="754"/>
      <c r="G184" s="754"/>
      <c r="H184" s="731"/>
      <c r="I184" s="731"/>
      <c r="J184" s="313"/>
      <c r="K184" s="275"/>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29"/>
      <c r="BW184" s="229"/>
      <c r="BX184" s="229"/>
      <c r="BY184" s="229"/>
      <c r="BZ184" s="229"/>
      <c r="CA184" s="229"/>
      <c r="CB184" s="229"/>
      <c r="CC184" s="229"/>
      <c r="CD184" s="229"/>
      <c r="CE184" s="229"/>
      <c r="CF184" s="229"/>
      <c r="CG184" s="229"/>
      <c r="CH184" s="229"/>
      <c r="CI184" s="229"/>
      <c r="CJ184" s="229"/>
      <c r="CK184" s="229"/>
      <c r="CL184" s="229"/>
      <c r="CM184" s="229"/>
      <c r="CN184" s="229"/>
      <c r="CO184" s="229"/>
      <c r="CP184" s="229"/>
      <c r="CQ184" s="229"/>
      <c r="CR184" s="229"/>
      <c r="CS184" s="229"/>
      <c r="CT184" s="229"/>
      <c r="CU184" s="229"/>
      <c r="CV184" s="229"/>
      <c r="CW184" s="229"/>
      <c r="CX184" s="229"/>
      <c r="CY184" s="229"/>
      <c r="CZ184" s="229"/>
      <c r="DA184" s="229"/>
      <c r="DB184" s="229"/>
      <c r="DC184" s="229"/>
      <c r="DD184" s="229"/>
      <c r="DE184" s="229"/>
      <c r="DF184" s="229"/>
      <c r="DG184" s="229"/>
      <c r="DH184" s="229"/>
      <c r="DI184" s="229"/>
      <c r="DJ184" s="229"/>
      <c r="DK184" s="229"/>
      <c r="DL184" s="229"/>
      <c r="DM184" s="229"/>
      <c r="DN184" s="229"/>
      <c r="DO184" s="229"/>
      <c r="DP184" s="229"/>
      <c r="DQ184" s="229"/>
      <c r="DR184" s="229"/>
      <c r="DS184" s="229"/>
      <c r="DT184" s="229"/>
      <c r="DU184" s="229"/>
      <c r="DV184" s="229"/>
      <c r="DW184" s="229"/>
      <c r="DX184" s="229"/>
      <c r="DY184" s="229"/>
      <c r="DZ184" s="229"/>
      <c r="EA184" s="229"/>
      <c r="EB184" s="229"/>
      <c r="EC184" s="229"/>
      <c r="ED184" s="229"/>
      <c r="EE184" s="229"/>
      <c r="EF184" s="229"/>
      <c r="EG184" s="229"/>
      <c r="EH184" s="229"/>
      <c r="EI184" s="229"/>
      <c r="EJ184" s="229"/>
      <c r="EK184" s="229"/>
      <c r="EL184" s="229"/>
      <c r="EM184" s="229"/>
      <c r="EN184" s="229"/>
      <c r="EO184" s="229"/>
      <c r="EP184" s="229"/>
      <c r="EQ184" s="229"/>
      <c r="ER184" s="229"/>
      <c r="ES184" s="229"/>
      <c r="ET184" s="229"/>
      <c r="EU184" s="229"/>
      <c r="EV184" s="229"/>
      <c r="EW184" s="229"/>
      <c r="EX184" s="229"/>
      <c r="EY184" s="229"/>
      <c r="EZ184" s="229"/>
      <c r="FA184" s="229"/>
      <c r="FB184" s="229"/>
      <c r="FC184" s="229"/>
      <c r="FD184" s="229"/>
      <c r="FE184" s="229"/>
      <c r="FF184" s="229"/>
      <c r="FG184" s="229"/>
      <c r="FH184" s="229"/>
      <c r="FI184" s="229"/>
      <c r="FJ184" s="229"/>
      <c r="FK184" s="229"/>
      <c r="FL184" s="229"/>
      <c r="FM184" s="229"/>
      <c r="FN184" s="229"/>
      <c r="FO184" s="229"/>
      <c r="FP184" s="229"/>
      <c r="FQ184" s="229"/>
      <c r="FR184" s="229"/>
      <c r="FS184" s="229"/>
      <c r="FT184" s="229"/>
      <c r="FU184" s="229"/>
      <c r="FV184" s="229"/>
      <c r="FW184" s="229"/>
      <c r="FX184" s="229"/>
      <c r="FY184" s="229"/>
      <c r="FZ184" s="229"/>
      <c r="GA184" s="229"/>
      <c r="GB184" s="229"/>
      <c r="GC184" s="229"/>
      <c r="GD184" s="229"/>
      <c r="GE184" s="229"/>
      <c r="GF184" s="229"/>
      <c r="GG184" s="229"/>
      <c r="GH184" s="229"/>
      <c r="GI184" s="229"/>
      <c r="GJ184" s="229"/>
      <c r="GK184" s="229"/>
      <c r="GL184" s="229"/>
      <c r="GM184" s="229"/>
      <c r="GN184" s="229"/>
      <c r="GO184" s="229"/>
      <c r="GP184" s="229"/>
      <c r="GQ184" s="229"/>
      <c r="GR184" s="229"/>
      <c r="GS184" s="229"/>
      <c r="GT184" s="229"/>
      <c r="GU184" s="229"/>
      <c r="GV184" s="229"/>
      <c r="GW184" s="229"/>
      <c r="GX184" s="229"/>
      <c r="GY184" s="229"/>
      <c r="GZ184" s="229"/>
      <c r="HA184" s="229"/>
      <c r="HB184" s="229"/>
      <c r="HC184" s="229"/>
      <c r="HD184" s="229"/>
      <c r="HE184" s="229"/>
      <c r="HF184" s="229"/>
      <c r="HG184" s="229"/>
      <c r="HH184" s="229"/>
      <c r="HI184" s="229"/>
      <c r="HJ184" s="229"/>
      <c r="HK184" s="229"/>
      <c r="HL184" s="229"/>
      <c r="HM184" s="229"/>
      <c r="HN184" s="229"/>
      <c r="HO184" s="229"/>
      <c r="HP184" s="229"/>
      <c r="HQ184" s="229"/>
      <c r="HR184" s="229"/>
      <c r="HS184" s="229"/>
      <c r="HT184" s="229"/>
      <c r="HU184" s="229"/>
      <c r="HV184" s="229"/>
      <c r="HW184" s="229"/>
      <c r="HX184" s="229"/>
      <c r="HY184" s="229"/>
      <c r="HZ184" s="229"/>
      <c r="IA184" s="229"/>
      <c r="IB184" s="229"/>
      <c r="IC184" s="229"/>
      <c r="ID184" s="229"/>
      <c r="IE184" s="229"/>
      <c r="IF184" s="229"/>
      <c r="IG184" s="229"/>
      <c r="IH184" s="229"/>
      <c r="II184" s="229"/>
      <c r="IJ184" s="229"/>
      <c r="IK184" s="229"/>
      <c r="IL184" s="229"/>
      <c r="IM184" s="229"/>
      <c r="IN184" s="229"/>
      <c r="IO184" s="229"/>
      <c r="IP184" s="229"/>
      <c r="IQ184" s="229"/>
      <c r="IR184" s="229"/>
      <c r="IS184" s="229"/>
      <c r="IT184" s="229"/>
      <c r="IU184" s="229"/>
    </row>
    <row r="185" spans="1:255" s="225" customFormat="1" x14ac:dyDescent="0.35">
      <c r="A185" s="518"/>
      <c r="B185" s="214" t="s">
        <v>347</v>
      </c>
      <c r="C185" s="6">
        <f t="shared" si="4"/>
        <v>5</v>
      </c>
      <c r="D185" s="754"/>
      <c r="E185" s="754"/>
      <c r="F185" s="754"/>
      <c r="G185" s="754"/>
      <c r="H185" s="731"/>
      <c r="I185" s="731"/>
      <c r="J185" s="313"/>
      <c r="K185" s="275"/>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29"/>
      <c r="BW185" s="229"/>
      <c r="BX185" s="229"/>
      <c r="BY185" s="229"/>
      <c r="BZ185" s="229"/>
      <c r="CA185" s="229"/>
      <c r="CB185" s="229"/>
      <c r="CC185" s="229"/>
      <c r="CD185" s="229"/>
      <c r="CE185" s="229"/>
      <c r="CF185" s="229"/>
      <c r="CG185" s="229"/>
      <c r="CH185" s="229"/>
      <c r="CI185" s="229"/>
      <c r="CJ185" s="229"/>
      <c r="CK185" s="229"/>
      <c r="CL185" s="229"/>
      <c r="CM185" s="229"/>
      <c r="CN185" s="229"/>
      <c r="CO185" s="229"/>
      <c r="CP185" s="229"/>
      <c r="CQ185" s="229"/>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c r="DP185" s="229"/>
      <c r="DQ185" s="229"/>
      <c r="DR185" s="229"/>
      <c r="DS185" s="229"/>
      <c r="DT185" s="229"/>
      <c r="DU185" s="229"/>
      <c r="DV185" s="229"/>
      <c r="DW185" s="229"/>
      <c r="DX185" s="229"/>
      <c r="DY185" s="229"/>
      <c r="DZ185" s="229"/>
      <c r="EA185" s="229"/>
      <c r="EB185" s="229"/>
      <c r="EC185" s="229"/>
      <c r="ED185" s="229"/>
      <c r="EE185" s="229"/>
      <c r="EF185" s="229"/>
      <c r="EG185" s="229"/>
      <c r="EH185" s="229"/>
      <c r="EI185" s="229"/>
      <c r="EJ185" s="229"/>
      <c r="EK185" s="229"/>
      <c r="EL185" s="229"/>
      <c r="EM185" s="229"/>
      <c r="EN185" s="229"/>
      <c r="EO185" s="229"/>
      <c r="EP185" s="229"/>
      <c r="EQ185" s="229"/>
      <c r="ER185" s="229"/>
      <c r="ES185" s="229"/>
      <c r="ET185" s="229"/>
      <c r="EU185" s="229"/>
      <c r="EV185" s="229"/>
      <c r="EW185" s="229"/>
      <c r="EX185" s="229"/>
      <c r="EY185" s="229"/>
      <c r="EZ185" s="229"/>
      <c r="FA185" s="229"/>
      <c r="FB185" s="229"/>
      <c r="FC185" s="229"/>
      <c r="FD185" s="229"/>
      <c r="FE185" s="229"/>
      <c r="FF185" s="229"/>
      <c r="FG185" s="229"/>
      <c r="FH185" s="229"/>
      <c r="FI185" s="229"/>
      <c r="FJ185" s="229"/>
      <c r="FK185" s="229"/>
      <c r="FL185" s="229"/>
      <c r="FM185" s="229"/>
      <c r="FN185" s="229"/>
      <c r="FO185" s="229"/>
      <c r="FP185" s="229"/>
      <c r="FQ185" s="229"/>
      <c r="FR185" s="229"/>
      <c r="FS185" s="229"/>
      <c r="FT185" s="229"/>
      <c r="FU185" s="229"/>
      <c r="FV185" s="229"/>
      <c r="FW185" s="229"/>
      <c r="FX185" s="229"/>
      <c r="FY185" s="229"/>
      <c r="FZ185" s="229"/>
      <c r="GA185" s="229"/>
      <c r="GB185" s="229"/>
      <c r="GC185" s="229"/>
      <c r="GD185" s="229"/>
      <c r="GE185" s="229"/>
      <c r="GF185" s="229"/>
      <c r="GG185" s="229"/>
      <c r="GH185" s="229"/>
      <c r="GI185" s="229"/>
      <c r="GJ185" s="229"/>
      <c r="GK185" s="229"/>
      <c r="GL185" s="229"/>
      <c r="GM185" s="229"/>
      <c r="GN185" s="229"/>
      <c r="GO185" s="229"/>
      <c r="GP185" s="229"/>
      <c r="GQ185" s="229"/>
      <c r="GR185" s="229"/>
      <c r="GS185" s="229"/>
      <c r="GT185" s="229"/>
      <c r="GU185" s="229"/>
      <c r="GV185" s="229"/>
      <c r="GW185" s="229"/>
      <c r="GX185" s="229"/>
      <c r="GY185" s="229"/>
      <c r="GZ185" s="229"/>
      <c r="HA185" s="229"/>
      <c r="HB185" s="229"/>
      <c r="HC185" s="229"/>
      <c r="HD185" s="229"/>
      <c r="HE185" s="229"/>
      <c r="HF185" s="229"/>
      <c r="HG185" s="229"/>
      <c r="HH185" s="229"/>
      <c r="HI185" s="229"/>
      <c r="HJ185" s="229"/>
      <c r="HK185" s="229"/>
      <c r="HL185" s="229"/>
      <c r="HM185" s="229"/>
      <c r="HN185" s="229"/>
      <c r="HO185" s="229"/>
      <c r="HP185" s="229"/>
      <c r="HQ185" s="229"/>
      <c r="HR185" s="229"/>
      <c r="HS185" s="229"/>
      <c r="HT185" s="229"/>
      <c r="HU185" s="229"/>
      <c r="HV185" s="229"/>
      <c r="HW185" s="229"/>
      <c r="HX185" s="229"/>
      <c r="HY185" s="229"/>
      <c r="HZ185" s="229"/>
      <c r="IA185" s="229"/>
      <c r="IB185" s="229"/>
      <c r="IC185" s="229"/>
      <c r="ID185" s="229"/>
      <c r="IE185" s="229"/>
      <c r="IF185" s="229"/>
      <c r="IG185" s="229"/>
      <c r="IH185" s="229"/>
      <c r="II185" s="229"/>
      <c r="IJ185" s="229"/>
      <c r="IK185" s="229"/>
      <c r="IL185" s="229"/>
      <c r="IM185" s="229"/>
      <c r="IN185" s="229"/>
      <c r="IO185" s="229"/>
      <c r="IP185" s="229"/>
      <c r="IQ185" s="229"/>
      <c r="IR185" s="229"/>
      <c r="IS185" s="229"/>
      <c r="IT185" s="229"/>
      <c r="IU185" s="229"/>
    </row>
    <row r="186" spans="1:255" s="225" customFormat="1" x14ac:dyDescent="0.35">
      <c r="A186" s="518"/>
      <c r="B186" s="214" t="s">
        <v>348</v>
      </c>
      <c r="C186" s="6">
        <f t="shared" si="4"/>
        <v>6</v>
      </c>
      <c r="D186" s="754"/>
      <c r="E186" s="754"/>
      <c r="F186" s="754"/>
      <c r="G186" s="754"/>
      <c r="H186" s="731"/>
      <c r="I186" s="731"/>
      <c r="J186" s="313"/>
      <c r="K186" s="275"/>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29"/>
      <c r="BR186" s="229"/>
      <c r="BS186" s="229"/>
      <c r="BT186" s="229"/>
      <c r="BU186" s="229"/>
      <c r="BV186" s="229"/>
      <c r="BW186" s="229"/>
      <c r="BX186" s="229"/>
      <c r="BY186" s="229"/>
      <c r="BZ186" s="229"/>
      <c r="CA186" s="229"/>
      <c r="CB186" s="229"/>
      <c r="CC186" s="229"/>
      <c r="CD186" s="229"/>
      <c r="CE186" s="229"/>
      <c r="CF186" s="229"/>
      <c r="CG186" s="229"/>
      <c r="CH186" s="229"/>
      <c r="CI186" s="229"/>
      <c r="CJ186" s="229"/>
      <c r="CK186" s="229"/>
      <c r="CL186" s="229"/>
      <c r="CM186" s="229"/>
      <c r="CN186" s="229"/>
      <c r="CO186" s="229"/>
      <c r="CP186" s="229"/>
      <c r="CQ186" s="229"/>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c r="DP186" s="229"/>
      <c r="DQ186" s="229"/>
      <c r="DR186" s="229"/>
      <c r="DS186" s="229"/>
      <c r="DT186" s="229"/>
      <c r="DU186" s="229"/>
      <c r="DV186" s="229"/>
      <c r="DW186" s="229"/>
      <c r="DX186" s="229"/>
      <c r="DY186" s="229"/>
      <c r="DZ186" s="229"/>
      <c r="EA186" s="229"/>
      <c r="EB186" s="229"/>
      <c r="EC186" s="229"/>
      <c r="ED186" s="229"/>
      <c r="EE186" s="229"/>
      <c r="EF186" s="229"/>
      <c r="EG186" s="229"/>
      <c r="EH186" s="229"/>
      <c r="EI186" s="229"/>
      <c r="EJ186" s="229"/>
      <c r="EK186" s="229"/>
      <c r="EL186" s="229"/>
      <c r="EM186" s="229"/>
      <c r="EN186" s="229"/>
      <c r="EO186" s="229"/>
      <c r="EP186" s="229"/>
      <c r="EQ186" s="229"/>
      <c r="ER186" s="229"/>
      <c r="ES186" s="229"/>
      <c r="ET186" s="229"/>
      <c r="EU186" s="229"/>
      <c r="EV186" s="229"/>
      <c r="EW186" s="229"/>
      <c r="EX186" s="229"/>
      <c r="EY186" s="229"/>
      <c r="EZ186" s="229"/>
      <c r="FA186" s="229"/>
      <c r="FB186" s="229"/>
      <c r="FC186" s="229"/>
      <c r="FD186" s="229"/>
      <c r="FE186" s="229"/>
      <c r="FF186" s="229"/>
      <c r="FG186" s="229"/>
      <c r="FH186" s="229"/>
      <c r="FI186" s="229"/>
      <c r="FJ186" s="229"/>
      <c r="FK186" s="229"/>
      <c r="FL186" s="229"/>
      <c r="FM186" s="229"/>
      <c r="FN186" s="229"/>
      <c r="FO186" s="229"/>
      <c r="FP186" s="229"/>
      <c r="FQ186" s="229"/>
      <c r="FR186" s="229"/>
      <c r="FS186" s="229"/>
      <c r="FT186" s="229"/>
      <c r="FU186" s="229"/>
      <c r="FV186" s="229"/>
      <c r="FW186" s="229"/>
      <c r="FX186" s="229"/>
      <c r="FY186" s="229"/>
      <c r="FZ186" s="229"/>
      <c r="GA186" s="229"/>
      <c r="GB186" s="229"/>
      <c r="GC186" s="229"/>
      <c r="GD186" s="229"/>
      <c r="GE186" s="229"/>
      <c r="GF186" s="229"/>
      <c r="GG186" s="229"/>
      <c r="GH186" s="229"/>
      <c r="GI186" s="229"/>
      <c r="GJ186" s="229"/>
      <c r="GK186" s="229"/>
      <c r="GL186" s="229"/>
      <c r="GM186" s="229"/>
      <c r="GN186" s="229"/>
      <c r="GO186" s="229"/>
      <c r="GP186" s="229"/>
      <c r="GQ186" s="229"/>
      <c r="GR186" s="229"/>
      <c r="GS186" s="229"/>
      <c r="GT186" s="229"/>
      <c r="GU186" s="229"/>
      <c r="GV186" s="229"/>
      <c r="GW186" s="229"/>
      <c r="GX186" s="229"/>
      <c r="GY186" s="229"/>
      <c r="GZ186" s="229"/>
      <c r="HA186" s="229"/>
      <c r="HB186" s="229"/>
      <c r="HC186" s="229"/>
      <c r="HD186" s="229"/>
      <c r="HE186" s="229"/>
      <c r="HF186" s="229"/>
      <c r="HG186" s="229"/>
      <c r="HH186" s="229"/>
      <c r="HI186" s="229"/>
      <c r="HJ186" s="229"/>
      <c r="HK186" s="229"/>
      <c r="HL186" s="229"/>
      <c r="HM186" s="229"/>
      <c r="HN186" s="229"/>
      <c r="HO186" s="229"/>
      <c r="HP186" s="229"/>
      <c r="HQ186" s="229"/>
      <c r="HR186" s="229"/>
      <c r="HS186" s="229"/>
      <c r="HT186" s="229"/>
      <c r="HU186" s="229"/>
      <c r="HV186" s="229"/>
      <c r="HW186" s="229"/>
      <c r="HX186" s="229"/>
      <c r="HY186" s="229"/>
      <c r="HZ186" s="229"/>
      <c r="IA186" s="229"/>
      <c r="IB186" s="229"/>
      <c r="IC186" s="229"/>
      <c r="ID186" s="229"/>
      <c r="IE186" s="229"/>
      <c r="IF186" s="229"/>
      <c r="IG186" s="229"/>
      <c r="IH186" s="229"/>
      <c r="II186" s="229"/>
      <c r="IJ186" s="229"/>
      <c r="IK186" s="229"/>
      <c r="IL186" s="229"/>
      <c r="IM186" s="229"/>
      <c r="IN186" s="229"/>
      <c r="IO186" s="229"/>
      <c r="IP186" s="229"/>
      <c r="IQ186" s="229"/>
      <c r="IR186" s="229"/>
      <c r="IS186" s="229"/>
      <c r="IT186" s="229"/>
      <c r="IU186" s="229"/>
    </row>
    <row r="187" spans="1:255" s="225" customFormat="1" x14ac:dyDescent="0.35">
      <c r="A187" s="518"/>
      <c r="B187" s="214" t="s">
        <v>349</v>
      </c>
      <c r="C187" s="6">
        <f t="shared" si="4"/>
        <v>7</v>
      </c>
      <c r="D187" s="754"/>
      <c r="E187" s="754"/>
      <c r="F187" s="754"/>
      <c r="G187" s="754"/>
      <c r="H187" s="731"/>
      <c r="I187" s="731"/>
      <c r="J187" s="313"/>
      <c r="K187" s="275"/>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29"/>
      <c r="BW187" s="229"/>
      <c r="BX187" s="229"/>
      <c r="BY187" s="229"/>
      <c r="BZ187" s="229"/>
      <c r="CA187" s="229"/>
      <c r="CB187" s="229"/>
      <c r="CC187" s="229"/>
      <c r="CD187" s="229"/>
      <c r="CE187" s="229"/>
      <c r="CF187" s="229"/>
      <c r="CG187" s="229"/>
      <c r="CH187" s="229"/>
      <c r="CI187" s="229"/>
      <c r="CJ187" s="229"/>
      <c r="CK187" s="229"/>
      <c r="CL187" s="229"/>
      <c r="CM187" s="229"/>
      <c r="CN187" s="229"/>
      <c r="CO187" s="229"/>
      <c r="CP187" s="229"/>
      <c r="CQ187" s="229"/>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c r="DP187" s="229"/>
      <c r="DQ187" s="229"/>
      <c r="DR187" s="229"/>
      <c r="DS187" s="229"/>
      <c r="DT187" s="229"/>
      <c r="DU187" s="229"/>
      <c r="DV187" s="229"/>
      <c r="DW187" s="229"/>
      <c r="DX187" s="229"/>
      <c r="DY187" s="229"/>
      <c r="DZ187" s="229"/>
      <c r="EA187" s="229"/>
      <c r="EB187" s="229"/>
      <c r="EC187" s="229"/>
      <c r="ED187" s="229"/>
      <c r="EE187" s="229"/>
      <c r="EF187" s="229"/>
      <c r="EG187" s="229"/>
      <c r="EH187" s="229"/>
      <c r="EI187" s="229"/>
      <c r="EJ187" s="229"/>
      <c r="EK187" s="229"/>
      <c r="EL187" s="229"/>
      <c r="EM187" s="229"/>
      <c r="EN187" s="229"/>
      <c r="EO187" s="229"/>
      <c r="EP187" s="229"/>
      <c r="EQ187" s="229"/>
      <c r="ER187" s="229"/>
      <c r="ES187" s="229"/>
      <c r="ET187" s="229"/>
      <c r="EU187" s="229"/>
      <c r="EV187" s="229"/>
      <c r="EW187" s="229"/>
      <c r="EX187" s="229"/>
      <c r="EY187" s="229"/>
      <c r="EZ187" s="229"/>
      <c r="FA187" s="229"/>
      <c r="FB187" s="229"/>
      <c r="FC187" s="229"/>
      <c r="FD187" s="229"/>
      <c r="FE187" s="229"/>
      <c r="FF187" s="229"/>
      <c r="FG187" s="229"/>
      <c r="FH187" s="229"/>
      <c r="FI187" s="229"/>
      <c r="FJ187" s="229"/>
      <c r="FK187" s="229"/>
      <c r="FL187" s="229"/>
      <c r="FM187" s="229"/>
      <c r="FN187" s="229"/>
      <c r="FO187" s="229"/>
      <c r="FP187" s="229"/>
      <c r="FQ187" s="229"/>
      <c r="FR187" s="229"/>
      <c r="FS187" s="229"/>
      <c r="FT187" s="229"/>
      <c r="FU187" s="229"/>
      <c r="FV187" s="229"/>
      <c r="FW187" s="229"/>
      <c r="FX187" s="229"/>
      <c r="FY187" s="229"/>
      <c r="FZ187" s="229"/>
      <c r="GA187" s="229"/>
      <c r="GB187" s="229"/>
      <c r="GC187" s="229"/>
      <c r="GD187" s="229"/>
      <c r="GE187" s="229"/>
      <c r="GF187" s="229"/>
      <c r="GG187" s="229"/>
      <c r="GH187" s="229"/>
      <c r="GI187" s="229"/>
      <c r="GJ187" s="229"/>
      <c r="GK187" s="229"/>
      <c r="GL187" s="229"/>
      <c r="GM187" s="229"/>
      <c r="GN187" s="229"/>
      <c r="GO187" s="229"/>
      <c r="GP187" s="229"/>
      <c r="GQ187" s="229"/>
      <c r="GR187" s="229"/>
      <c r="GS187" s="229"/>
      <c r="GT187" s="229"/>
      <c r="GU187" s="229"/>
      <c r="GV187" s="229"/>
      <c r="GW187" s="229"/>
      <c r="GX187" s="229"/>
      <c r="GY187" s="229"/>
      <c r="GZ187" s="229"/>
      <c r="HA187" s="229"/>
      <c r="HB187" s="229"/>
      <c r="HC187" s="229"/>
      <c r="HD187" s="229"/>
      <c r="HE187" s="229"/>
      <c r="HF187" s="229"/>
      <c r="HG187" s="229"/>
      <c r="HH187" s="229"/>
      <c r="HI187" s="229"/>
      <c r="HJ187" s="229"/>
      <c r="HK187" s="229"/>
      <c r="HL187" s="229"/>
      <c r="HM187" s="229"/>
      <c r="HN187" s="229"/>
      <c r="HO187" s="229"/>
      <c r="HP187" s="229"/>
      <c r="HQ187" s="229"/>
      <c r="HR187" s="229"/>
      <c r="HS187" s="229"/>
      <c r="HT187" s="229"/>
      <c r="HU187" s="229"/>
      <c r="HV187" s="229"/>
      <c r="HW187" s="229"/>
      <c r="HX187" s="229"/>
      <c r="HY187" s="229"/>
      <c r="HZ187" s="229"/>
      <c r="IA187" s="229"/>
      <c r="IB187" s="229"/>
      <c r="IC187" s="229"/>
      <c r="ID187" s="229"/>
      <c r="IE187" s="229"/>
      <c r="IF187" s="229"/>
      <c r="IG187" s="229"/>
      <c r="IH187" s="229"/>
      <c r="II187" s="229"/>
      <c r="IJ187" s="229"/>
      <c r="IK187" s="229"/>
      <c r="IL187" s="229"/>
      <c r="IM187" s="229"/>
      <c r="IN187" s="229"/>
      <c r="IO187" s="229"/>
      <c r="IP187" s="229"/>
      <c r="IQ187" s="229"/>
      <c r="IR187" s="229"/>
      <c r="IS187" s="229"/>
      <c r="IT187" s="229"/>
      <c r="IU187" s="229"/>
    </row>
    <row r="188" spans="1:255" s="225" customFormat="1" x14ac:dyDescent="0.35">
      <c r="A188" s="518"/>
      <c r="B188" s="214" t="s">
        <v>350</v>
      </c>
      <c r="C188" s="6">
        <f t="shared" si="4"/>
        <v>8</v>
      </c>
      <c r="D188" s="754"/>
      <c r="E188" s="754"/>
      <c r="F188" s="754"/>
      <c r="G188" s="754"/>
      <c r="H188" s="731"/>
      <c r="I188" s="731"/>
      <c r="J188" s="313"/>
      <c r="K188" s="275"/>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29"/>
      <c r="BW188" s="229"/>
      <c r="BX188" s="229"/>
      <c r="BY188" s="229"/>
      <c r="BZ188" s="229"/>
      <c r="CA188" s="229"/>
      <c r="CB188" s="229"/>
      <c r="CC188" s="229"/>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c r="EI188" s="229"/>
      <c r="EJ188" s="229"/>
      <c r="EK188" s="229"/>
      <c r="EL188" s="229"/>
      <c r="EM188" s="229"/>
      <c r="EN188" s="229"/>
      <c r="EO188" s="229"/>
      <c r="EP188" s="229"/>
      <c r="EQ188" s="229"/>
      <c r="ER188" s="229"/>
      <c r="ES188" s="229"/>
      <c r="ET188" s="229"/>
      <c r="EU188" s="229"/>
      <c r="EV188" s="229"/>
      <c r="EW188" s="229"/>
      <c r="EX188" s="229"/>
      <c r="EY188" s="229"/>
      <c r="EZ188" s="229"/>
      <c r="FA188" s="229"/>
      <c r="FB188" s="229"/>
      <c r="FC188" s="229"/>
      <c r="FD188" s="229"/>
      <c r="FE188" s="229"/>
      <c r="FF188" s="229"/>
      <c r="FG188" s="229"/>
      <c r="FH188" s="229"/>
      <c r="FI188" s="229"/>
      <c r="FJ188" s="229"/>
      <c r="FK188" s="229"/>
      <c r="FL188" s="229"/>
      <c r="FM188" s="229"/>
      <c r="FN188" s="229"/>
      <c r="FO188" s="229"/>
      <c r="FP188" s="229"/>
      <c r="FQ188" s="229"/>
      <c r="FR188" s="229"/>
      <c r="FS188" s="229"/>
      <c r="FT188" s="229"/>
      <c r="FU188" s="229"/>
      <c r="FV188" s="229"/>
      <c r="FW188" s="229"/>
      <c r="FX188" s="229"/>
      <c r="FY188" s="229"/>
      <c r="FZ188" s="229"/>
      <c r="GA188" s="229"/>
      <c r="GB188" s="229"/>
      <c r="GC188" s="229"/>
      <c r="GD188" s="229"/>
      <c r="GE188" s="229"/>
      <c r="GF188" s="229"/>
      <c r="GG188" s="229"/>
      <c r="GH188" s="229"/>
      <c r="GI188" s="229"/>
      <c r="GJ188" s="229"/>
      <c r="GK188" s="229"/>
      <c r="GL188" s="229"/>
      <c r="GM188" s="229"/>
      <c r="GN188" s="229"/>
      <c r="GO188" s="229"/>
      <c r="GP188" s="229"/>
      <c r="GQ188" s="229"/>
      <c r="GR188" s="229"/>
      <c r="GS188" s="229"/>
      <c r="GT188" s="229"/>
      <c r="GU188" s="229"/>
      <c r="GV188" s="229"/>
      <c r="GW188" s="229"/>
      <c r="GX188" s="229"/>
      <c r="GY188" s="229"/>
      <c r="GZ188" s="229"/>
      <c r="HA188" s="229"/>
      <c r="HB188" s="229"/>
      <c r="HC188" s="229"/>
      <c r="HD188" s="229"/>
      <c r="HE188" s="229"/>
      <c r="HF188" s="229"/>
      <c r="HG188" s="229"/>
      <c r="HH188" s="229"/>
      <c r="HI188" s="229"/>
      <c r="HJ188" s="229"/>
      <c r="HK188" s="229"/>
      <c r="HL188" s="229"/>
      <c r="HM188" s="229"/>
      <c r="HN188" s="229"/>
      <c r="HO188" s="229"/>
      <c r="HP188" s="229"/>
      <c r="HQ188" s="229"/>
      <c r="HR188" s="229"/>
      <c r="HS188" s="229"/>
      <c r="HT188" s="229"/>
      <c r="HU188" s="229"/>
      <c r="HV188" s="229"/>
      <c r="HW188" s="229"/>
      <c r="HX188" s="229"/>
      <c r="HY188" s="229"/>
      <c r="HZ188" s="229"/>
      <c r="IA188" s="229"/>
      <c r="IB188" s="229"/>
      <c r="IC188" s="229"/>
      <c r="ID188" s="229"/>
      <c r="IE188" s="229"/>
      <c r="IF188" s="229"/>
      <c r="IG188" s="229"/>
      <c r="IH188" s="229"/>
      <c r="II188" s="229"/>
      <c r="IJ188" s="229"/>
      <c r="IK188" s="229"/>
      <c r="IL188" s="229"/>
      <c r="IM188" s="229"/>
      <c r="IN188" s="229"/>
      <c r="IO188" s="229"/>
      <c r="IP188" s="229"/>
      <c r="IQ188" s="229"/>
      <c r="IR188" s="229"/>
      <c r="IS188" s="229"/>
      <c r="IT188" s="229"/>
      <c r="IU188" s="229"/>
    </row>
    <row r="189" spans="1:255" s="225" customFormat="1" x14ac:dyDescent="0.35">
      <c r="A189" s="518"/>
      <c r="B189" s="214" t="s">
        <v>351</v>
      </c>
      <c r="C189" s="6">
        <f t="shared" si="4"/>
        <v>9</v>
      </c>
      <c r="D189" s="754"/>
      <c r="E189" s="754"/>
      <c r="F189" s="754"/>
      <c r="G189" s="754"/>
      <c r="H189" s="731"/>
      <c r="I189" s="731"/>
      <c r="J189" s="313"/>
      <c r="K189" s="275"/>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29"/>
      <c r="BW189" s="229"/>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c r="EI189" s="229"/>
      <c r="EJ189" s="229"/>
      <c r="EK189" s="229"/>
      <c r="EL189" s="229"/>
      <c r="EM189" s="229"/>
      <c r="EN189" s="229"/>
      <c r="EO189" s="229"/>
      <c r="EP189" s="229"/>
      <c r="EQ189" s="229"/>
      <c r="ER189" s="229"/>
      <c r="ES189" s="229"/>
      <c r="ET189" s="229"/>
      <c r="EU189" s="229"/>
      <c r="EV189" s="229"/>
      <c r="EW189" s="229"/>
      <c r="EX189" s="229"/>
      <c r="EY189" s="229"/>
      <c r="EZ189" s="229"/>
      <c r="FA189" s="229"/>
      <c r="FB189" s="229"/>
      <c r="FC189" s="229"/>
      <c r="FD189" s="229"/>
      <c r="FE189" s="229"/>
      <c r="FF189" s="229"/>
      <c r="FG189" s="229"/>
      <c r="FH189" s="229"/>
      <c r="FI189" s="229"/>
      <c r="FJ189" s="229"/>
      <c r="FK189" s="229"/>
      <c r="FL189" s="229"/>
      <c r="FM189" s="229"/>
      <c r="FN189" s="229"/>
      <c r="FO189" s="229"/>
      <c r="FP189" s="229"/>
      <c r="FQ189" s="229"/>
      <c r="FR189" s="229"/>
      <c r="FS189" s="229"/>
      <c r="FT189" s="229"/>
      <c r="FU189" s="229"/>
      <c r="FV189" s="229"/>
      <c r="FW189" s="229"/>
      <c r="FX189" s="229"/>
      <c r="FY189" s="229"/>
      <c r="FZ189" s="229"/>
      <c r="GA189" s="229"/>
      <c r="GB189" s="229"/>
      <c r="GC189" s="229"/>
      <c r="GD189" s="229"/>
      <c r="GE189" s="229"/>
      <c r="GF189" s="229"/>
      <c r="GG189" s="229"/>
      <c r="GH189" s="229"/>
      <c r="GI189" s="229"/>
      <c r="GJ189" s="229"/>
      <c r="GK189" s="229"/>
      <c r="GL189" s="229"/>
      <c r="GM189" s="229"/>
      <c r="GN189" s="229"/>
      <c r="GO189" s="229"/>
      <c r="GP189" s="229"/>
      <c r="GQ189" s="229"/>
      <c r="GR189" s="229"/>
      <c r="GS189" s="229"/>
      <c r="GT189" s="229"/>
      <c r="GU189" s="229"/>
      <c r="GV189" s="229"/>
      <c r="GW189" s="229"/>
      <c r="GX189" s="229"/>
      <c r="GY189" s="229"/>
      <c r="GZ189" s="229"/>
      <c r="HA189" s="229"/>
      <c r="HB189" s="229"/>
      <c r="HC189" s="229"/>
      <c r="HD189" s="229"/>
      <c r="HE189" s="229"/>
      <c r="HF189" s="229"/>
      <c r="HG189" s="229"/>
      <c r="HH189" s="229"/>
      <c r="HI189" s="229"/>
      <c r="HJ189" s="229"/>
      <c r="HK189" s="229"/>
      <c r="HL189" s="229"/>
      <c r="HM189" s="229"/>
      <c r="HN189" s="229"/>
      <c r="HO189" s="229"/>
      <c r="HP189" s="229"/>
      <c r="HQ189" s="229"/>
      <c r="HR189" s="229"/>
      <c r="HS189" s="229"/>
      <c r="HT189" s="229"/>
      <c r="HU189" s="229"/>
      <c r="HV189" s="229"/>
      <c r="HW189" s="229"/>
      <c r="HX189" s="229"/>
      <c r="HY189" s="229"/>
      <c r="HZ189" s="229"/>
      <c r="IA189" s="229"/>
      <c r="IB189" s="229"/>
      <c r="IC189" s="229"/>
      <c r="ID189" s="229"/>
      <c r="IE189" s="229"/>
      <c r="IF189" s="229"/>
      <c r="IG189" s="229"/>
      <c r="IH189" s="229"/>
      <c r="II189" s="229"/>
      <c r="IJ189" s="229"/>
      <c r="IK189" s="229"/>
      <c r="IL189" s="229"/>
      <c r="IM189" s="229"/>
      <c r="IN189" s="229"/>
      <c r="IO189" s="229"/>
      <c r="IP189" s="229"/>
      <c r="IQ189" s="229"/>
      <c r="IR189" s="229"/>
      <c r="IS189" s="229"/>
      <c r="IT189" s="229"/>
      <c r="IU189" s="229"/>
    </row>
    <row r="190" spans="1:255" s="225" customFormat="1" x14ac:dyDescent="0.35">
      <c r="A190" s="518"/>
      <c r="B190" s="214" t="s">
        <v>352</v>
      </c>
      <c r="C190" s="6">
        <f t="shared" si="4"/>
        <v>10</v>
      </c>
      <c r="D190" s="754"/>
      <c r="E190" s="754"/>
      <c r="F190" s="754"/>
      <c r="G190" s="754"/>
      <c r="H190" s="731"/>
      <c r="I190" s="731"/>
      <c r="J190" s="313"/>
      <c r="K190" s="275"/>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29"/>
      <c r="BW190" s="229"/>
      <c r="BX190" s="229"/>
      <c r="BY190" s="229"/>
      <c r="BZ190" s="229"/>
      <c r="CA190" s="229"/>
      <c r="CB190" s="229"/>
      <c r="CC190" s="229"/>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c r="EI190" s="229"/>
      <c r="EJ190" s="229"/>
      <c r="EK190" s="229"/>
      <c r="EL190" s="229"/>
      <c r="EM190" s="229"/>
      <c r="EN190" s="229"/>
      <c r="EO190" s="229"/>
      <c r="EP190" s="229"/>
      <c r="EQ190" s="229"/>
      <c r="ER190" s="229"/>
      <c r="ES190" s="229"/>
      <c r="ET190" s="229"/>
      <c r="EU190" s="229"/>
      <c r="EV190" s="229"/>
      <c r="EW190" s="229"/>
      <c r="EX190" s="229"/>
      <c r="EY190" s="229"/>
      <c r="EZ190" s="229"/>
      <c r="FA190" s="229"/>
      <c r="FB190" s="229"/>
      <c r="FC190" s="229"/>
      <c r="FD190" s="229"/>
      <c r="FE190" s="229"/>
      <c r="FF190" s="229"/>
      <c r="FG190" s="229"/>
      <c r="FH190" s="229"/>
      <c r="FI190" s="229"/>
      <c r="FJ190" s="229"/>
      <c r="FK190" s="229"/>
      <c r="FL190" s="229"/>
      <c r="FM190" s="229"/>
      <c r="FN190" s="229"/>
      <c r="FO190" s="229"/>
      <c r="FP190" s="229"/>
      <c r="FQ190" s="229"/>
      <c r="FR190" s="229"/>
      <c r="FS190" s="229"/>
      <c r="FT190" s="229"/>
      <c r="FU190" s="229"/>
      <c r="FV190" s="229"/>
      <c r="FW190" s="229"/>
      <c r="FX190" s="229"/>
      <c r="FY190" s="229"/>
      <c r="FZ190" s="229"/>
      <c r="GA190" s="229"/>
      <c r="GB190" s="229"/>
      <c r="GC190" s="229"/>
      <c r="GD190" s="229"/>
      <c r="GE190" s="229"/>
      <c r="GF190" s="229"/>
      <c r="GG190" s="229"/>
      <c r="GH190" s="229"/>
      <c r="GI190" s="229"/>
      <c r="GJ190" s="229"/>
      <c r="GK190" s="229"/>
      <c r="GL190" s="229"/>
      <c r="GM190" s="229"/>
      <c r="GN190" s="229"/>
      <c r="GO190" s="229"/>
      <c r="GP190" s="229"/>
      <c r="GQ190" s="229"/>
      <c r="GR190" s="229"/>
      <c r="GS190" s="229"/>
      <c r="GT190" s="229"/>
      <c r="GU190" s="229"/>
      <c r="GV190" s="229"/>
      <c r="GW190" s="229"/>
      <c r="GX190" s="229"/>
      <c r="GY190" s="229"/>
      <c r="GZ190" s="229"/>
      <c r="HA190" s="229"/>
      <c r="HB190" s="229"/>
      <c r="HC190" s="229"/>
      <c r="HD190" s="229"/>
      <c r="HE190" s="229"/>
      <c r="HF190" s="229"/>
      <c r="HG190" s="229"/>
      <c r="HH190" s="229"/>
      <c r="HI190" s="229"/>
      <c r="HJ190" s="229"/>
      <c r="HK190" s="229"/>
      <c r="HL190" s="229"/>
      <c r="HM190" s="229"/>
      <c r="HN190" s="229"/>
      <c r="HO190" s="229"/>
      <c r="HP190" s="229"/>
      <c r="HQ190" s="229"/>
      <c r="HR190" s="229"/>
      <c r="HS190" s="229"/>
      <c r="HT190" s="229"/>
      <c r="HU190" s="229"/>
      <c r="HV190" s="229"/>
      <c r="HW190" s="229"/>
      <c r="HX190" s="229"/>
      <c r="HY190" s="229"/>
      <c r="HZ190" s="229"/>
      <c r="IA190" s="229"/>
      <c r="IB190" s="229"/>
      <c r="IC190" s="229"/>
      <c r="ID190" s="229"/>
      <c r="IE190" s="229"/>
      <c r="IF190" s="229"/>
      <c r="IG190" s="229"/>
      <c r="IH190" s="229"/>
      <c r="II190" s="229"/>
      <c r="IJ190" s="229"/>
      <c r="IK190" s="229"/>
      <c r="IL190" s="229"/>
      <c r="IM190" s="229"/>
      <c r="IN190" s="229"/>
      <c r="IO190" s="229"/>
      <c r="IP190" s="229"/>
      <c r="IQ190" s="229"/>
      <c r="IR190" s="229"/>
      <c r="IS190" s="229"/>
      <c r="IT190" s="229"/>
      <c r="IU190" s="229"/>
    </row>
    <row r="191" spans="1:255" s="225" customFormat="1" x14ac:dyDescent="0.35">
      <c r="A191" s="518"/>
      <c r="B191" s="214" t="s">
        <v>353</v>
      </c>
      <c r="C191" s="6">
        <f t="shared" si="4"/>
        <v>11</v>
      </c>
      <c r="D191" s="754"/>
      <c r="E191" s="754"/>
      <c r="F191" s="754"/>
      <c r="G191" s="754"/>
      <c r="H191" s="731"/>
      <c r="I191" s="731"/>
      <c r="J191" s="313"/>
      <c r="K191" s="275"/>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29"/>
      <c r="BW191" s="229"/>
      <c r="BX191" s="229"/>
      <c r="BY191" s="229"/>
      <c r="BZ191" s="229"/>
      <c r="CA191" s="229"/>
      <c r="CB191" s="229"/>
      <c r="CC191" s="229"/>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c r="EI191" s="229"/>
      <c r="EJ191" s="229"/>
      <c r="EK191" s="229"/>
      <c r="EL191" s="229"/>
      <c r="EM191" s="229"/>
      <c r="EN191" s="229"/>
      <c r="EO191" s="229"/>
      <c r="EP191" s="229"/>
      <c r="EQ191" s="229"/>
      <c r="ER191" s="229"/>
      <c r="ES191" s="229"/>
      <c r="ET191" s="229"/>
      <c r="EU191" s="229"/>
      <c r="EV191" s="229"/>
      <c r="EW191" s="229"/>
      <c r="EX191" s="229"/>
      <c r="EY191" s="229"/>
      <c r="EZ191" s="229"/>
      <c r="FA191" s="229"/>
      <c r="FB191" s="229"/>
      <c r="FC191" s="229"/>
      <c r="FD191" s="229"/>
      <c r="FE191" s="229"/>
      <c r="FF191" s="229"/>
      <c r="FG191" s="229"/>
      <c r="FH191" s="229"/>
      <c r="FI191" s="229"/>
      <c r="FJ191" s="229"/>
      <c r="FK191" s="229"/>
      <c r="FL191" s="229"/>
      <c r="FM191" s="229"/>
      <c r="FN191" s="229"/>
      <c r="FO191" s="229"/>
      <c r="FP191" s="229"/>
      <c r="FQ191" s="229"/>
      <c r="FR191" s="229"/>
      <c r="FS191" s="229"/>
      <c r="FT191" s="229"/>
      <c r="FU191" s="229"/>
      <c r="FV191" s="229"/>
      <c r="FW191" s="229"/>
      <c r="FX191" s="229"/>
      <c r="FY191" s="229"/>
      <c r="FZ191" s="229"/>
      <c r="GA191" s="229"/>
      <c r="GB191" s="229"/>
      <c r="GC191" s="229"/>
      <c r="GD191" s="229"/>
      <c r="GE191" s="229"/>
      <c r="GF191" s="229"/>
      <c r="GG191" s="229"/>
      <c r="GH191" s="229"/>
      <c r="GI191" s="229"/>
      <c r="GJ191" s="229"/>
      <c r="GK191" s="229"/>
      <c r="GL191" s="229"/>
      <c r="GM191" s="229"/>
      <c r="GN191" s="229"/>
      <c r="GO191" s="229"/>
      <c r="GP191" s="229"/>
      <c r="GQ191" s="229"/>
      <c r="GR191" s="229"/>
      <c r="GS191" s="229"/>
      <c r="GT191" s="229"/>
      <c r="GU191" s="229"/>
      <c r="GV191" s="229"/>
      <c r="GW191" s="229"/>
      <c r="GX191" s="229"/>
      <c r="GY191" s="229"/>
      <c r="GZ191" s="229"/>
      <c r="HA191" s="229"/>
      <c r="HB191" s="229"/>
      <c r="HC191" s="229"/>
      <c r="HD191" s="229"/>
      <c r="HE191" s="229"/>
      <c r="HF191" s="229"/>
      <c r="HG191" s="229"/>
      <c r="HH191" s="229"/>
      <c r="HI191" s="229"/>
      <c r="HJ191" s="229"/>
      <c r="HK191" s="229"/>
      <c r="HL191" s="229"/>
      <c r="HM191" s="229"/>
      <c r="HN191" s="229"/>
      <c r="HO191" s="229"/>
      <c r="HP191" s="229"/>
      <c r="HQ191" s="229"/>
      <c r="HR191" s="229"/>
      <c r="HS191" s="229"/>
      <c r="HT191" s="229"/>
      <c r="HU191" s="229"/>
      <c r="HV191" s="229"/>
      <c r="HW191" s="229"/>
      <c r="HX191" s="229"/>
      <c r="HY191" s="229"/>
      <c r="HZ191" s="229"/>
      <c r="IA191" s="229"/>
      <c r="IB191" s="229"/>
      <c r="IC191" s="229"/>
      <c r="ID191" s="229"/>
      <c r="IE191" s="229"/>
      <c r="IF191" s="229"/>
      <c r="IG191" s="229"/>
      <c r="IH191" s="229"/>
      <c r="II191" s="229"/>
      <c r="IJ191" s="229"/>
      <c r="IK191" s="229"/>
      <c r="IL191" s="229"/>
      <c r="IM191" s="229"/>
      <c r="IN191" s="229"/>
      <c r="IO191" s="229"/>
      <c r="IP191" s="229"/>
      <c r="IQ191" s="229"/>
      <c r="IR191" s="229"/>
      <c r="IS191" s="229"/>
      <c r="IT191" s="229"/>
      <c r="IU191" s="229"/>
    </row>
    <row r="192" spans="1:255" s="225" customFormat="1" x14ac:dyDescent="0.35">
      <c r="A192" s="518"/>
      <c r="B192" s="214" t="s">
        <v>354</v>
      </c>
      <c r="C192" s="6">
        <f t="shared" si="4"/>
        <v>12</v>
      </c>
      <c r="D192" s="754"/>
      <c r="E192" s="754"/>
      <c r="F192" s="754"/>
      <c r="G192" s="754"/>
      <c r="H192" s="731"/>
      <c r="I192" s="731"/>
      <c r="J192" s="313"/>
      <c r="K192" s="275"/>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29"/>
      <c r="BW192" s="229"/>
      <c r="BX192" s="229"/>
      <c r="BY192" s="229"/>
      <c r="BZ192" s="229"/>
      <c r="CA192" s="229"/>
      <c r="CB192" s="229"/>
      <c r="CC192" s="229"/>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c r="EI192" s="229"/>
      <c r="EJ192" s="229"/>
      <c r="EK192" s="229"/>
      <c r="EL192" s="229"/>
      <c r="EM192" s="229"/>
      <c r="EN192" s="229"/>
      <c r="EO192" s="229"/>
      <c r="EP192" s="229"/>
      <c r="EQ192" s="229"/>
      <c r="ER192" s="229"/>
      <c r="ES192" s="229"/>
      <c r="ET192" s="229"/>
      <c r="EU192" s="229"/>
      <c r="EV192" s="229"/>
      <c r="EW192" s="229"/>
      <c r="EX192" s="229"/>
      <c r="EY192" s="229"/>
      <c r="EZ192" s="229"/>
      <c r="FA192" s="229"/>
      <c r="FB192" s="229"/>
      <c r="FC192" s="229"/>
      <c r="FD192" s="229"/>
      <c r="FE192" s="229"/>
      <c r="FF192" s="229"/>
      <c r="FG192" s="229"/>
      <c r="FH192" s="229"/>
      <c r="FI192" s="229"/>
      <c r="FJ192" s="229"/>
      <c r="FK192" s="229"/>
      <c r="FL192" s="229"/>
      <c r="FM192" s="229"/>
      <c r="FN192" s="229"/>
      <c r="FO192" s="229"/>
      <c r="FP192" s="229"/>
      <c r="FQ192" s="229"/>
      <c r="FR192" s="229"/>
      <c r="FS192" s="229"/>
      <c r="FT192" s="229"/>
      <c r="FU192" s="229"/>
      <c r="FV192" s="229"/>
      <c r="FW192" s="229"/>
      <c r="FX192" s="229"/>
      <c r="FY192" s="229"/>
      <c r="FZ192" s="229"/>
      <c r="GA192" s="229"/>
      <c r="GB192" s="229"/>
      <c r="GC192" s="229"/>
      <c r="GD192" s="229"/>
      <c r="GE192" s="229"/>
      <c r="GF192" s="229"/>
      <c r="GG192" s="229"/>
      <c r="GH192" s="229"/>
      <c r="GI192" s="229"/>
      <c r="GJ192" s="229"/>
      <c r="GK192" s="229"/>
      <c r="GL192" s="229"/>
      <c r="GM192" s="229"/>
      <c r="GN192" s="229"/>
      <c r="GO192" s="229"/>
      <c r="GP192" s="229"/>
      <c r="GQ192" s="229"/>
      <c r="GR192" s="229"/>
      <c r="GS192" s="229"/>
      <c r="GT192" s="229"/>
      <c r="GU192" s="229"/>
      <c r="GV192" s="229"/>
      <c r="GW192" s="229"/>
      <c r="GX192" s="229"/>
      <c r="GY192" s="229"/>
      <c r="GZ192" s="229"/>
      <c r="HA192" s="229"/>
      <c r="HB192" s="229"/>
      <c r="HC192" s="229"/>
      <c r="HD192" s="229"/>
      <c r="HE192" s="229"/>
      <c r="HF192" s="229"/>
      <c r="HG192" s="229"/>
      <c r="HH192" s="229"/>
      <c r="HI192" s="229"/>
      <c r="HJ192" s="229"/>
      <c r="HK192" s="229"/>
      <c r="HL192" s="229"/>
      <c r="HM192" s="229"/>
      <c r="HN192" s="229"/>
      <c r="HO192" s="229"/>
      <c r="HP192" s="229"/>
      <c r="HQ192" s="229"/>
      <c r="HR192" s="229"/>
      <c r="HS192" s="229"/>
      <c r="HT192" s="229"/>
      <c r="HU192" s="229"/>
      <c r="HV192" s="229"/>
      <c r="HW192" s="229"/>
      <c r="HX192" s="229"/>
      <c r="HY192" s="229"/>
      <c r="HZ192" s="229"/>
      <c r="IA192" s="229"/>
      <c r="IB192" s="229"/>
      <c r="IC192" s="229"/>
      <c r="ID192" s="229"/>
      <c r="IE192" s="229"/>
      <c r="IF192" s="229"/>
      <c r="IG192" s="229"/>
      <c r="IH192" s="229"/>
      <c r="II192" s="229"/>
      <c r="IJ192" s="229"/>
      <c r="IK192" s="229"/>
      <c r="IL192" s="229"/>
      <c r="IM192" s="229"/>
      <c r="IN192" s="229"/>
      <c r="IO192" s="229"/>
      <c r="IP192" s="229"/>
      <c r="IQ192" s="229"/>
      <c r="IR192" s="229"/>
      <c r="IS192" s="229"/>
      <c r="IT192" s="229"/>
      <c r="IU192" s="229"/>
    </row>
    <row r="193" spans="1:255" s="225" customFormat="1" x14ac:dyDescent="0.35">
      <c r="A193" s="519"/>
      <c r="B193" s="214" t="s">
        <v>355</v>
      </c>
      <c r="C193" s="6">
        <f t="shared" si="4"/>
        <v>13</v>
      </c>
      <c r="D193" s="348"/>
      <c r="E193" s="348"/>
      <c r="F193" s="348"/>
      <c r="G193" s="348"/>
      <c r="H193" s="315"/>
      <c r="I193" s="315"/>
      <c r="J193" s="316"/>
      <c r="K193" s="275"/>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29"/>
      <c r="BW193" s="229"/>
      <c r="BX193" s="229"/>
      <c r="BY193" s="229"/>
      <c r="BZ193" s="229"/>
      <c r="CA193" s="229"/>
      <c r="CB193" s="229"/>
      <c r="CC193" s="229"/>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c r="EI193" s="229"/>
      <c r="EJ193" s="229"/>
      <c r="EK193" s="229"/>
      <c r="EL193" s="229"/>
      <c r="EM193" s="229"/>
      <c r="EN193" s="229"/>
      <c r="EO193" s="229"/>
      <c r="EP193" s="229"/>
      <c r="EQ193" s="229"/>
      <c r="ER193" s="229"/>
      <c r="ES193" s="229"/>
      <c r="ET193" s="229"/>
      <c r="EU193" s="229"/>
      <c r="EV193" s="229"/>
      <c r="EW193" s="229"/>
      <c r="EX193" s="229"/>
      <c r="EY193" s="229"/>
      <c r="EZ193" s="229"/>
      <c r="FA193" s="229"/>
      <c r="FB193" s="229"/>
      <c r="FC193" s="229"/>
      <c r="FD193" s="229"/>
      <c r="FE193" s="229"/>
      <c r="FF193" s="229"/>
      <c r="FG193" s="229"/>
      <c r="FH193" s="229"/>
      <c r="FI193" s="229"/>
      <c r="FJ193" s="229"/>
      <c r="FK193" s="229"/>
      <c r="FL193" s="229"/>
      <c r="FM193" s="229"/>
      <c r="FN193" s="229"/>
      <c r="FO193" s="229"/>
      <c r="FP193" s="229"/>
      <c r="FQ193" s="229"/>
      <c r="FR193" s="229"/>
      <c r="FS193" s="229"/>
      <c r="FT193" s="229"/>
      <c r="FU193" s="229"/>
      <c r="FV193" s="229"/>
      <c r="FW193" s="229"/>
      <c r="FX193" s="229"/>
      <c r="FY193" s="229"/>
      <c r="FZ193" s="229"/>
      <c r="GA193" s="229"/>
      <c r="GB193" s="229"/>
      <c r="GC193" s="229"/>
      <c r="GD193" s="229"/>
      <c r="GE193" s="229"/>
      <c r="GF193" s="229"/>
      <c r="GG193" s="229"/>
      <c r="GH193" s="229"/>
      <c r="GI193" s="229"/>
      <c r="GJ193" s="229"/>
      <c r="GK193" s="229"/>
      <c r="GL193" s="229"/>
      <c r="GM193" s="229"/>
      <c r="GN193" s="229"/>
      <c r="GO193" s="229"/>
      <c r="GP193" s="229"/>
      <c r="GQ193" s="229"/>
      <c r="GR193" s="229"/>
      <c r="GS193" s="229"/>
      <c r="GT193" s="229"/>
      <c r="GU193" s="229"/>
      <c r="GV193" s="229"/>
      <c r="GW193" s="229"/>
      <c r="GX193" s="229"/>
      <c r="GY193" s="229"/>
      <c r="GZ193" s="229"/>
      <c r="HA193" s="229"/>
      <c r="HB193" s="229"/>
      <c r="HC193" s="229"/>
      <c r="HD193" s="229"/>
      <c r="HE193" s="229"/>
      <c r="HF193" s="229"/>
      <c r="HG193" s="229"/>
      <c r="HH193" s="229"/>
      <c r="HI193" s="229"/>
      <c r="HJ193" s="229"/>
      <c r="HK193" s="229"/>
      <c r="HL193" s="229"/>
      <c r="HM193" s="229"/>
      <c r="HN193" s="229"/>
      <c r="HO193" s="229"/>
      <c r="HP193" s="229"/>
      <c r="HQ193" s="229"/>
      <c r="HR193" s="229"/>
      <c r="HS193" s="229"/>
      <c r="HT193" s="229"/>
      <c r="HU193" s="229"/>
      <c r="HV193" s="229"/>
      <c r="HW193" s="229"/>
      <c r="HX193" s="229"/>
      <c r="HY193" s="229"/>
      <c r="HZ193" s="229"/>
      <c r="IA193" s="229"/>
      <c r="IB193" s="229"/>
      <c r="IC193" s="229"/>
      <c r="ID193" s="229"/>
      <c r="IE193" s="229"/>
      <c r="IF193" s="229"/>
      <c r="IG193" s="229"/>
      <c r="IH193" s="229"/>
      <c r="II193" s="229"/>
      <c r="IJ193" s="229"/>
      <c r="IK193" s="229"/>
      <c r="IL193" s="229"/>
      <c r="IM193" s="229"/>
      <c r="IN193" s="229"/>
      <c r="IO193" s="229"/>
      <c r="IP193" s="229"/>
      <c r="IQ193" s="229"/>
      <c r="IR193" s="229"/>
      <c r="IS193" s="229"/>
      <c r="IT193" s="229"/>
      <c r="IU193" s="229"/>
    </row>
    <row r="194" spans="1:255" s="225" customFormat="1" x14ac:dyDescent="0.35">
      <c r="A194" s="526" t="str">
        <f>+CONCATENATE("(COMPARE ",ROUND(-A179,2)," WITH ",ROUND(-A179,2)," FROM BASELINE. IF SALES ARE LOWER THAN AT BASELINE, SKIP TO ",ROUND(-A206,2),")")</f>
        <v>(COMPARE 3.24 WITH 3.24 FROM BASELINE. IF SALES ARE LOWER THAN AT BASELINE, SKIP TO 3.26)</v>
      </c>
      <c r="B194" s="527"/>
      <c r="C194" s="528"/>
      <c r="D194" s="528"/>
      <c r="E194" s="528"/>
      <c r="F194" s="528"/>
      <c r="G194" s="528"/>
      <c r="H194" s="527"/>
      <c r="I194" s="527"/>
      <c r="J194" s="755"/>
      <c r="K194" s="276"/>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29"/>
      <c r="BW194" s="229"/>
      <c r="BX194" s="229"/>
      <c r="BY194" s="229"/>
      <c r="BZ194" s="229"/>
      <c r="CA194" s="229"/>
      <c r="CB194" s="229"/>
      <c r="CC194" s="229"/>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c r="EI194" s="229"/>
      <c r="EJ194" s="229"/>
      <c r="EK194" s="229"/>
      <c r="EL194" s="229"/>
      <c r="EM194" s="229"/>
      <c r="EN194" s="229"/>
      <c r="EO194" s="229"/>
      <c r="EP194" s="229"/>
      <c r="EQ194" s="229"/>
      <c r="ER194" s="229"/>
      <c r="ES194" s="229"/>
      <c r="ET194" s="229"/>
      <c r="EU194" s="229"/>
      <c r="EV194" s="229"/>
      <c r="EW194" s="229"/>
      <c r="EX194" s="229"/>
      <c r="EY194" s="229"/>
      <c r="EZ194" s="229"/>
      <c r="FA194" s="229"/>
      <c r="FB194" s="229"/>
      <c r="FC194" s="229"/>
      <c r="FD194" s="229"/>
      <c r="FE194" s="229"/>
      <c r="FF194" s="229"/>
      <c r="FG194" s="229"/>
      <c r="FH194" s="229"/>
      <c r="FI194" s="229"/>
      <c r="FJ194" s="229"/>
      <c r="FK194" s="229"/>
      <c r="FL194" s="229"/>
      <c r="FM194" s="229"/>
      <c r="FN194" s="229"/>
      <c r="FO194" s="229"/>
      <c r="FP194" s="229"/>
      <c r="FQ194" s="229"/>
      <c r="FR194" s="229"/>
      <c r="FS194" s="229"/>
      <c r="FT194" s="229"/>
      <c r="FU194" s="229"/>
      <c r="FV194" s="229"/>
      <c r="FW194" s="229"/>
      <c r="FX194" s="229"/>
      <c r="FY194" s="229"/>
      <c r="FZ194" s="229"/>
      <c r="GA194" s="229"/>
      <c r="GB194" s="229"/>
      <c r="GC194" s="229"/>
      <c r="GD194" s="229"/>
      <c r="GE194" s="229"/>
      <c r="GF194" s="229"/>
      <c r="GG194" s="229"/>
      <c r="GH194" s="229"/>
      <c r="GI194" s="229"/>
      <c r="GJ194" s="229"/>
      <c r="GK194" s="229"/>
      <c r="GL194" s="229"/>
      <c r="GM194" s="229"/>
      <c r="GN194" s="229"/>
      <c r="GO194" s="229"/>
      <c r="GP194" s="229"/>
      <c r="GQ194" s="229"/>
      <c r="GR194" s="229"/>
      <c r="GS194" s="229"/>
      <c r="GT194" s="229"/>
      <c r="GU194" s="229"/>
      <c r="GV194" s="229"/>
      <c r="GW194" s="229"/>
      <c r="GX194" s="229"/>
      <c r="GY194" s="229"/>
      <c r="GZ194" s="229"/>
      <c r="HA194" s="229"/>
      <c r="HB194" s="229"/>
      <c r="HC194" s="229"/>
      <c r="HD194" s="229"/>
      <c r="HE194" s="229"/>
      <c r="HF194" s="229"/>
      <c r="HG194" s="229"/>
      <c r="HH194" s="229"/>
      <c r="HI194" s="229"/>
      <c r="HJ194" s="229"/>
      <c r="HK194" s="229"/>
      <c r="HL194" s="229"/>
      <c r="HM194" s="229"/>
      <c r="HN194" s="229"/>
      <c r="HO194" s="229"/>
      <c r="HP194" s="229"/>
      <c r="HQ194" s="229"/>
      <c r="HR194" s="229"/>
      <c r="HS194" s="229"/>
      <c r="HT194" s="229"/>
      <c r="HU194" s="229"/>
      <c r="HV194" s="229"/>
      <c r="HW194" s="229"/>
      <c r="HX194" s="229"/>
      <c r="HY194" s="229"/>
      <c r="HZ194" s="229"/>
      <c r="IA194" s="229"/>
      <c r="IB194" s="229"/>
      <c r="IC194" s="229"/>
      <c r="ID194" s="229"/>
      <c r="IE194" s="229"/>
      <c r="IF194" s="229"/>
      <c r="IG194" s="229"/>
      <c r="IH194" s="229"/>
      <c r="II194" s="229"/>
      <c r="IJ194" s="229"/>
      <c r="IK194" s="229"/>
      <c r="IL194" s="229"/>
      <c r="IM194" s="229"/>
      <c r="IN194" s="229"/>
      <c r="IO194" s="229"/>
      <c r="IP194" s="229"/>
      <c r="IQ194" s="229"/>
      <c r="IR194" s="229"/>
      <c r="IS194" s="229"/>
      <c r="IT194" s="229"/>
      <c r="IU194" s="229"/>
    </row>
    <row r="195" spans="1:255" s="225" customFormat="1" ht="57.65" customHeight="1" x14ac:dyDescent="0.35">
      <c r="A195" s="460">
        <f>+A179-0.01</f>
        <v>-3.2499999999999947</v>
      </c>
      <c r="B195" s="529" t="s">
        <v>403</v>
      </c>
      <c r="C195" s="385" t="s">
        <v>404</v>
      </c>
      <c r="D195" s="363"/>
      <c r="E195" s="363"/>
      <c r="F195" s="363"/>
      <c r="G195" s="386"/>
      <c r="H195" s="756" t="s">
        <v>405</v>
      </c>
      <c r="I195" s="756"/>
      <c r="J195" s="448"/>
      <c r="K195" s="275"/>
      <c r="L195" s="229"/>
      <c r="M195" s="277"/>
      <c r="N195" s="277"/>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9"/>
      <c r="BW195" s="229"/>
      <c r="BX195" s="229"/>
      <c r="BY195" s="229"/>
      <c r="BZ195" s="229"/>
      <c r="CA195" s="229"/>
      <c r="CB195" s="229"/>
      <c r="CC195" s="229"/>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c r="EI195" s="229"/>
      <c r="EJ195" s="229"/>
      <c r="EK195" s="229"/>
      <c r="EL195" s="229"/>
      <c r="EM195" s="229"/>
      <c r="EN195" s="229"/>
      <c r="EO195" s="229"/>
      <c r="EP195" s="229"/>
      <c r="EQ195" s="229"/>
      <c r="ER195" s="229"/>
      <c r="ES195" s="229"/>
      <c r="ET195" s="229"/>
      <c r="EU195" s="229"/>
      <c r="EV195" s="229"/>
      <c r="EW195" s="229"/>
      <c r="EX195" s="229"/>
      <c r="EY195" s="229"/>
      <c r="EZ195" s="229"/>
      <c r="FA195" s="229"/>
      <c r="FB195" s="229"/>
      <c r="FC195" s="229"/>
      <c r="FD195" s="229"/>
      <c r="FE195" s="229"/>
      <c r="FF195" s="229"/>
      <c r="FG195" s="229"/>
      <c r="FH195" s="229"/>
      <c r="FI195" s="229"/>
      <c r="FJ195" s="229"/>
      <c r="FK195" s="229"/>
      <c r="FL195" s="229"/>
      <c r="FM195" s="229"/>
      <c r="FN195" s="229"/>
      <c r="FO195" s="229"/>
      <c r="FP195" s="229"/>
      <c r="FQ195" s="229"/>
      <c r="FR195" s="229"/>
      <c r="FS195" s="229"/>
      <c r="FT195" s="229"/>
      <c r="FU195" s="229"/>
      <c r="FV195" s="229"/>
      <c r="FW195" s="229"/>
      <c r="FX195" s="229"/>
      <c r="FY195" s="229"/>
      <c r="FZ195" s="229"/>
      <c r="GA195" s="229"/>
      <c r="GB195" s="229"/>
      <c r="GC195" s="229"/>
      <c r="GD195" s="229"/>
      <c r="GE195" s="229"/>
      <c r="GF195" s="229"/>
      <c r="GG195" s="229"/>
      <c r="GH195" s="229"/>
      <c r="GI195" s="229"/>
      <c r="GJ195" s="229"/>
      <c r="GK195" s="229"/>
      <c r="GL195" s="229"/>
      <c r="GM195" s="229"/>
      <c r="GN195" s="229"/>
      <c r="GO195" s="229"/>
      <c r="GP195" s="229"/>
      <c r="GQ195" s="229"/>
      <c r="GR195" s="229"/>
      <c r="GS195" s="229"/>
      <c r="GT195" s="229"/>
      <c r="GU195" s="229"/>
      <c r="GV195" s="229"/>
      <c r="GW195" s="229"/>
      <c r="GX195" s="229"/>
      <c r="GY195" s="229"/>
      <c r="GZ195" s="229"/>
      <c r="HA195" s="229"/>
      <c r="HB195" s="229"/>
      <c r="HC195" s="229"/>
      <c r="HD195" s="229"/>
      <c r="HE195" s="229"/>
      <c r="HF195" s="229"/>
      <c r="HG195" s="229"/>
      <c r="HH195" s="229"/>
      <c r="HI195" s="229"/>
      <c r="HJ195" s="229"/>
      <c r="HK195" s="229"/>
      <c r="HL195" s="229"/>
      <c r="HM195" s="229"/>
      <c r="HN195" s="229"/>
      <c r="HO195" s="229"/>
      <c r="HP195" s="229"/>
      <c r="HQ195" s="229"/>
      <c r="HR195" s="229"/>
      <c r="HS195" s="229"/>
      <c r="HT195" s="229"/>
      <c r="HU195" s="229"/>
      <c r="HV195" s="229"/>
      <c r="HW195" s="229"/>
      <c r="HX195" s="229"/>
      <c r="HY195" s="229"/>
      <c r="HZ195" s="229"/>
      <c r="IA195" s="229"/>
      <c r="IB195" s="229"/>
      <c r="IC195" s="229"/>
      <c r="ID195" s="229"/>
      <c r="IE195" s="229"/>
      <c r="IF195" s="229"/>
      <c r="IG195" s="229"/>
      <c r="IH195" s="229"/>
      <c r="II195" s="229"/>
      <c r="IJ195" s="229"/>
      <c r="IK195" s="229"/>
      <c r="IL195" s="229"/>
      <c r="IM195" s="229"/>
      <c r="IN195" s="229"/>
      <c r="IO195" s="229"/>
      <c r="IP195" s="229"/>
      <c r="IQ195" s="229"/>
      <c r="IR195" s="229"/>
      <c r="IS195" s="229"/>
      <c r="IT195" s="229"/>
      <c r="IU195" s="229"/>
    </row>
    <row r="196" spans="1:255" s="225" customFormat="1" x14ac:dyDescent="0.35">
      <c r="A196" s="461"/>
      <c r="B196" s="530"/>
      <c r="C196" s="387" t="str">
        <f>+CONCATENATE("(GO TO »",ROUND(-A222,2),").")</f>
        <v>(GO TO »3.27).</v>
      </c>
      <c r="D196" s="388"/>
      <c r="E196" s="388"/>
      <c r="F196" s="388"/>
      <c r="G196" s="389"/>
      <c r="H196" s="756"/>
      <c r="I196" s="756"/>
      <c r="J196" s="448"/>
      <c r="K196" s="275"/>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29"/>
      <c r="BW196" s="229"/>
      <c r="BX196" s="229"/>
      <c r="BY196" s="229"/>
      <c r="BZ196" s="229"/>
      <c r="CA196" s="229"/>
      <c r="CB196" s="229"/>
      <c r="CC196" s="229"/>
      <c r="CD196" s="229"/>
      <c r="CE196" s="229"/>
      <c r="CF196" s="229"/>
      <c r="CG196" s="229"/>
      <c r="CH196" s="229"/>
      <c r="CI196" s="229"/>
      <c r="CJ196" s="229"/>
      <c r="CK196" s="229"/>
      <c r="CL196" s="229"/>
      <c r="CM196" s="229"/>
      <c r="CN196" s="229"/>
      <c r="CO196" s="229"/>
      <c r="CP196" s="229"/>
      <c r="CQ196" s="229"/>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c r="DP196" s="229"/>
      <c r="DQ196" s="229"/>
      <c r="DR196" s="229"/>
      <c r="DS196" s="229"/>
      <c r="DT196" s="229"/>
      <c r="DU196" s="229"/>
      <c r="DV196" s="229"/>
      <c r="DW196" s="229"/>
      <c r="DX196" s="229"/>
      <c r="DY196" s="229"/>
      <c r="DZ196" s="229"/>
      <c r="EA196" s="229"/>
      <c r="EB196" s="229"/>
      <c r="EC196" s="229"/>
      <c r="ED196" s="229"/>
      <c r="EE196" s="229"/>
      <c r="EF196" s="229"/>
      <c r="EG196" s="229"/>
      <c r="EH196" s="229"/>
      <c r="EI196" s="229"/>
      <c r="EJ196" s="229"/>
      <c r="EK196" s="229"/>
      <c r="EL196" s="229"/>
      <c r="EM196" s="229"/>
      <c r="EN196" s="229"/>
      <c r="EO196" s="229"/>
      <c r="EP196" s="229"/>
      <c r="EQ196" s="229"/>
      <c r="ER196" s="229"/>
      <c r="ES196" s="229"/>
      <c r="ET196" s="229"/>
      <c r="EU196" s="229"/>
      <c r="EV196" s="229"/>
      <c r="EW196" s="229"/>
      <c r="EX196" s="229"/>
      <c r="EY196" s="229"/>
      <c r="EZ196" s="229"/>
      <c r="FA196" s="229"/>
      <c r="FB196" s="229"/>
      <c r="FC196" s="229"/>
      <c r="FD196" s="229"/>
      <c r="FE196" s="229"/>
      <c r="FF196" s="229"/>
      <c r="FG196" s="229"/>
      <c r="FH196" s="229"/>
      <c r="FI196" s="229"/>
      <c r="FJ196" s="229"/>
      <c r="FK196" s="229"/>
      <c r="FL196" s="229"/>
      <c r="FM196" s="229"/>
      <c r="FN196" s="229"/>
      <c r="FO196" s="229"/>
      <c r="FP196" s="229"/>
      <c r="FQ196" s="229"/>
      <c r="FR196" s="229"/>
      <c r="FS196" s="229"/>
      <c r="FT196" s="229"/>
      <c r="FU196" s="229"/>
      <c r="FV196" s="229"/>
      <c r="FW196" s="229"/>
      <c r="FX196" s="229"/>
      <c r="FY196" s="229"/>
      <c r="FZ196" s="229"/>
      <c r="GA196" s="229"/>
      <c r="GB196" s="229"/>
      <c r="GC196" s="229"/>
      <c r="GD196" s="229"/>
      <c r="GE196" s="229"/>
      <c r="GF196" s="229"/>
      <c r="GG196" s="229"/>
      <c r="GH196" s="229"/>
      <c r="GI196" s="229"/>
      <c r="GJ196" s="229"/>
      <c r="GK196" s="229"/>
      <c r="GL196" s="229"/>
      <c r="GM196" s="229"/>
      <c r="GN196" s="229"/>
      <c r="GO196" s="229"/>
      <c r="GP196" s="229"/>
      <c r="GQ196" s="229"/>
      <c r="GR196" s="229"/>
      <c r="GS196" s="229"/>
      <c r="GT196" s="229"/>
      <c r="GU196" s="229"/>
      <c r="GV196" s="229"/>
      <c r="GW196" s="229"/>
      <c r="GX196" s="229"/>
      <c r="GY196" s="229"/>
      <c r="GZ196" s="229"/>
      <c r="HA196" s="229"/>
      <c r="HB196" s="229"/>
      <c r="HC196" s="229"/>
      <c r="HD196" s="229"/>
      <c r="HE196" s="229"/>
      <c r="HF196" s="229"/>
      <c r="HG196" s="229"/>
      <c r="HH196" s="229"/>
      <c r="HI196" s="229"/>
      <c r="HJ196" s="229"/>
      <c r="HK196" s="229"/>
      <c r="HL196" s="229"/>
      <c r="HM196" s="229"/>
      <c r="HN196" s="229"/>
      <c r="HO196" s="229"/>
      <c r="HP196" s="229"/>
      <c r="HQ196" s="229"/>
      <c r="HR196" s="229"/>
      <c r="HS196" s="229"/>
      <c r="HT196" s="229"/>
      <c r="HU196" s="229"/>
      <c r="HV196" s="229"/>
      <c r="HW196" s="229"/>
      <c r="HX196" s="229"/>
      <c r="HY196" s="229"/>
      <c r="HZ196" s="229"/>
      <c r="IA196" s="229"/>
      <c r="IB196" s="229"/>
      <c r="IC196" s="229"/>
      <c r="ID196" s="229"/>
      <c r="IE196" s="229"/>
      <c r="IF196" s="229"/>
      <c r="IG196" s="229"/>
      <c r="IH196" s="229"/>
      <c r="II196" s="229"/>
      <c r="IJ196" s="229"/>
      <c r="IK196" s="229"/>
      <c r="IL196" s="229"/>
      <c r="IM196" s="229"/>
      <c r="IN196" s="229"/>
      <c r="IO196" s="229"/>
      <c r="IP196" s="229"/>
      <c r="IQ196" s="229"/>
      <c r="IR196" s="229"/>
      <c r="IS196" s="229"/>
      <c r="IT196" s="229"/>
      <c r="IU196" s="229"/>
    </row>
    <row r="197" spans="1:255" s="225" customFormat="1" x14ac:dyDescent="0.35">
      <c r="A197" s="461"/>
      <c r="B197" s="272" t="s">
        <v>406</v>
      </c>
      <c r="C197" s="104">
        <v>1</v>
      </c>
      <c r="D197" s="757"/>
      <c r="E197" s="757"/>
      <c r="F197" s="757"/>
      <c r="G197" s="757"/>
      <c r="H197" s="446"/>
      <c r="I197" s="756"/>
      <c r="J197" s="448"/>
      <c r="K197" s="275"/>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29"/>
      <c r="BW197" s="229"/>
      <c r="BX197" s="229"/>
      <c r="BY197" s="229"/>
      <c r="BZ197" s="229"/>
      <c r="CA197" s="229"/>
      <c r="CB197" s="229"/>
      <c r="CC197" s="229"/>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c r="EI197" s="229"/>
      <c r="EJ197" s="229"/>
      <c r="EK197" s="229"/>
      <c r="EL197" s="229"/>
      <c r="EM197" s="229"/>
      <c r="EN197" s="229"/>
      <c r="EO197" s="229"/>
      <c r="EP197" s="229"/>
      <c r="EQ197" s="229"/>
      <c r="ER197" s="229"/>
      <c r="ES197" s="229"/>
      <c r="ET197" s="229"/>
      <c r="EU197" s="229"/>
      <c r="EV197" s="229"/>
      <c r="EW197" s="229"/>
      <c r="EX197" s="229"/>
      <c r="EY197" s="229"/>
      <c r="EZ197" s="229"/>
      <c r="FA197" s="229"/>
      <c r="FB197" s="229"/>
      <c r="FC197" s="229"/>
      <c r="FD197" s="229"/>
      <c r="FE197" s="229"/>
      <c r="FF197" s="229"/>
      <c r="FG197" s="229"/>
      <c r="FH197" s="229"/>
      <c r="FI197" s="229"/>
      <c r="FJ197" s="229"/>
      <c r="FK197" s="229"/>
      <c r="FL197" s="229"/>
      <c r="FM197" s="229"/>
      <c r="FN197" s="229"/>
      <c r="FO197" s="229"/>
      <c r="FP197" s="229"/>
      <c r="FQ197" s="229"/>
      <c r="FR197" s="229"/>
      <c r="FS197" s="229"/>
      <c r="FT197" s="229"/>
      <c r="FU197" s="229"/>
      <c r="FV197" s="229"/>
      <c r="FW197" s="229"/>
      <c r="FX197" s="229"/>
      <c r="FY197" s="229"/>
      <c r="FZ197" s="229"/>
      <c r="GA197" s="229"/>
      <c r="GB197" s="229"/>
      <c r="GC197" s="229"/>
      <c r="GD197" s="229"/>
      <c r="GE197" s="229"/>
      <c r="GF197" s="229"/>
      <c r="GG197" s="229"/>
      <c r="GH197" s="229"/>
      <c r="GI197" s="229"/>
      <c r="GJ197" s="229"/>
      <c r="GK197" s="229"/>
      <c r="GL197" s="229"/>
      <c r="GM197" s="229"/>
      <c r="GN197" s="229"/>
      <c r="GO197" s="229"/>
      <c r="GP197" s="229"/>
      <c r="GQ197" s="229"/>
      <c r="GR197" s="229"/>
      <c r="GS197" s="229"/>
      <c r="GT197" s="229"/>
      <c r="GU197" s="229"/>
      <c r="GV197" s="229"/>
      <c r="GW197" s="229"/>
      <c r="GX197" s="229"/>
      <c r="GY197" s="229"/>
      <c r="GZ197" s="229"/>
      <c r="HA197" s="229"/>
      <c r="HB197" s="229"/>
      <c r="HC197" s="229"/>
      <c r="HD197" s="229"/>
      <c r="HE197" s="229"/>
      <c r="HF197" s="229"/>
      <c r="HG197" s="229"/>
      <c r="HH197" s="229"/>
      <c r="HI197" s="229"/>
      <c r="HJ197" s="229"/>
      <c r="HK197" s="229"/>
      <c r="HL197" s="229"/>
      <c r="HM197" s="229"/>
      <c r="HN197" s="229"/>
      <c r="HO197" s="229"/>
      <c r="HP197" s="229"/>
      <c r="HQ197" s="229"/>
      <c r="HR197" s="229"/>
      <c r="HS197" s="229"/>
      <c r="HT197" s="229"/>
      <c r="HU197" s="229"/>
      <c r="HV197" s="229"/>
      <c r="HW197" s="229"/>
      <c r="HX197" s="229"/>
      <c r="HY197" s="229"/>
      <c r="HZ197" s="229"/>
      <c r="IA197" s="229"/>
      <c r="IB197" s="229"/>
      <c r="IC197" s="229"/>
      <c r="ID197" s="229"/>
      <c r="IE197" s="229"/>
      <c r="IF197" s="229"/>
      <c r="IG197" s="229"/>
      <c r="IH197" s="229"/>
      <c r="II197" s="229"/>
      <c r="IJ197" s="229"/>
      <c r="IK197" s="229"/>
      <c r="IL197" s="229"/>
      <c r="IM197" s="229"/>
      <c r="IN197" s="229"/>
      <c r="IO197" s="229"/>
      <c r="IP197" s="229"/>
      <c r="IQ197" s="229"/>
      <c r="IR197" s="229"/>
      <c r="IS197" s="229"/>
      <c r="IT197" s="229"/>
      <c r="IU197" s="229"/>
    </row>
    <row r="198" spans="1:255" s="225" customFormat="1" x14ac:dyDescent="0.35">
      <c r="A198" s="461"/>
      <c r="B198" s="272" t="s">
        <v>407</v>
      </c>
      <c r="C198" s="6">
        <f t="shared" ref="C198:C204" si="5">+C197+1</f>
        <v>2</v>
      </c>
      <c r="D198" s="757"/>
      <c r="E198" s="757"/>
      <c r="F198" s="757"/>
      <c r="G198" s="757"/>
      <c r="H198" s="446"/>
      <c r="I198" s="756"/>
      <c r="J198" s="448"/>
      <c r="K198" s="275"/>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29"/>
      <c r="BX198" s="229"/>
      <c r="BY198" s="229"/>
      <c r="BZ198" s="229"/>
      <c r="CA198" s="229"/>
      <c r="CB198" s="229"/>
      <c r="CC198" s="229"/>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c r="EI198" s="229"/>
      <c r="EJ198" s="229"/>
      <c r="EK198" s="229"/>
      <c r="EL198" s="229"/>
      <c r="EM198" s="229"/>
      <c r="EN198" s="229"/>
      <c r="EO198" s="229"/>
      <c r="EP198" s="229"/>
      <c r="EQ198" s="229"/>
      <c r="ER198" s="229"/>
      <c r="ES198" s="229"/>
      <c r="ET198" s="229"/>
      <c r="EU198" s="229"/>
      <c r="EV198" s="229"/>
      <c r="EW198" s="229"/>
      <c r="EX198" s="229"/>
      <c r="EY198" s="229"/>
      <c r="EZ198" s="229"/>
      <c r="FA198" s="229"/>
      <c r="FB198" s="229"/>
      <c r="FC198" s="229"/>
      <c r="FD198" s="229"/>
      <c r="FE198" s="229"/>
      <c r="FF198" s="229"/>
      <c r="FG198" s="229"/>
      <c r="FH198" s="229"/>
      <c r="FI198" s="229"/>
      <c r="FJ198" s="229"/>
      <c r="FK198" s="229"/>
      <c r="FL198" s="229"/>
      <c r="FM198" s="229"/>
      <c r="FN198" s="229"/>
      <c r="FO198" s="229"/>
      <c r="FP198" s="229"/>
      <c r="FQ198" s="229"/>
      <c r="FR198" s="229"/>
      <c r="FS198" s="229"/>
      <c r="FT198" s="229"/>
      <c r="FU198" s="229"/>
      <c r="FV198" s="229"/>
      <c r="FW198" s="229"/>
      <c r="FX198" s="229"/>
      <c r="FY198" s="229"/>
      <c r="FZ198" s="229"/>
      <c r="GA198" s="229"/>
      <c r="GB198" s="229"/>
      <c r="GC198" s="229"/>
      <c r="GD198" s="229"/>
      <c r="GE198" s="229"/>
      <c r="GF198" s="229"/>
      <c r="GG198" s="229"/>
      <c r="GH198" s="229"/>
      <c r="GI198" s="229"/>
      <c r="GJ198" s="229"/>
      <c r="GK198" s="229"/>
      <c r="GL198" s="229"/>
      <c r="GM198" s="229"/>
      <c r="GN198" s="229"/>
      <c r="GO198" s="229"/>
      <c r="GP198" s="229"/>
      <c r="GQ198" s="229"/>
      <c r="GR198" s="229"/>
      <c r="GS198" s="229"/>
      <c r="GT198" s="229"/>
      <c r="GU198" s="229"/>
      <c r="GV198" s="229"/>
      <c r="GW198" s="229"/>
      <c r="GX198" s="229"/>
      <c r="GY198" s="229"/>
      <c r="GZ198" s="229"/>
      <c r="HA198" s="229"/>
      <c r="HB198" s="229"/>
      <c r="HC198" s="229"/>
      <c r="HD198" s="229"/>
      <c r="HE198" s="229"/>
      <c r="HF198" s="229"/>
      <c r="HG198" s="229"/>
      <c r="HH198" s="229"/>
      <c r="HI198" s="229"/>
      <c r="HJ198" s="229"/>
      <c r="HK198" s="229"/>
      <c r="HL198" s="229"/>
      <c r="HM198" s="229"/>
      <c r="HN198" s="229"/>
      <c r="HO198" s="229"/>
      <c r="HP198" s="229"/>
      <c r="HQ198" s="229"/>
      <c r="HR198" s="229"/>
      <c r="HS198" s="229"/>
      <c r="HT198" s="229"/>
      <c r="HU198" s="229"/>
      <c r="HV198" s="229"/>
      <c r="HW198" s="229"/>
      <c r="HX198" s="229"/>
      <c r="HY198" s="229"/>
      <c r="HZ198" s="229"/>
      <c r="IA198" s="229"/>
      <c r="IB198" s="229"/>
      <c r="IC198" s="229"/>
      <c r="ID198" s="229"/>
      <c r="IE198" s="229"/>
      <c r="IF198" s="229"/>
      <c r="IG198" s="229"/>
      <c r="IH198" s="229"/>
      <c r="II198" s="229"/>
      <c r="IJ198" s="229"/>
      <c r="IK198" s="229"/>
      <c r="IL198" s="229"/>
      <c r="IM198" s="229"/>
      <c r="IN198" s="229"/>
      <c r="IO198" s="229"/>
      <c r="IP198" s="229"/>
      <c r="IQ198" s="229"/>
      <c r="IR198" s="229"/>
      <c r="IS198" s="229"/>
      <c r="IT198" s="229"/>
      <c r="IU198" s="229"/>
    </row>
    <row r="199" spans="1:255" s="225" customFormat="1" x14ac:dyDescent="0.35">
      <c r="A199" s="461"/>
      <c r="B199" s="272" t="s">
        <v>408</v>
      </c>
      <c r="C199" s="6">
        <f t="shared" si="5"/>
        <v>3</v>
      </c>
      <c r="D199" s="757"/>
      <c r="E199" s="757"/>
      <c r="F199" s="757"/>
      <c r="G199" s="757"/>
      <c r="H199" s="446"/>
      <c r="I199" s="756"/>
      <c r="J199" s="448"/>
      <c r="K199" s="275"/>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29"/>
      <c r="BW199" s="229"/>
      <c r="BX199" s="229"/>
      <c r="BY199" s="229"/>
      <c r="BZ199" s="229"/>
      <c r="CA199" s="229"/>
      <c r="CB199" s="229"/>
      <c r="CC199" s="229"/>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c r="EI199" s="229"/>
      <c r="EJ199" s="229"/>
      <c r="EK199" s="229"/>
      <c r="EL199" s="229"/>
      <c r="EM199" s="229"/>
      <c r="EN199" s="229"/>
      <c r="EO199" s="229"/>
      <c r="EP199" s="229"/>
      <c r="EQ199" s="229"/>
      <c r="ER199" s="229"/>
      <c r="ES199" s="229"/>
      <c r="ET199" s="229"/>
      <c r="EU199" s="229"/>
      <c r="EV199" s="229"/>
      <c r="EW199" s="229"/>
      <c r="EX199" s="229"/>
      <c r="EY199" s="229"/>
      <c r="EZ199" s="229"/>
      <c r="FA199" s="229"/>
      <c r="FB199" s="229"/>
      <c r="FC199" s="229"/>
      <c r="FD199" s="229"/>
      <c r="FE199" s="229"/>
      <c r="FF199" s="229"/>
      <c r="FG199" s="229"/>
      <c r="FH199" s="229"/>
      <c r="FI199" s="229"/>
      <c r="FJ199" s="229"/>
      <c r="FK199" s="229"/>
      <c r="FL199" s="229"/>
      <c r="FM199" s="229"/>
      <c r="FN199" s="229"/>
      <c r="FO199" s="229"/>
      <c r="FP199" s="229"/>
      <c r="FQ199" s="229"/>
      <c r="FR199" s="229"/>
      <c r="FS199" s="229"/>
      <c r="FT199" s="229"/>
      <c r="FU199" s="229"/>
      <c r="FV199" s="229"/>
      <c r="FW199" s="229"/>
      <c r="FX199" s="229"/>
      <c r="FY199" s="229"/>
      <c r="FZ199" s="229"/>
      <c r="GA199" s="229"/>
      <c r="GB199" s="229"/>
      <c r="GC199" s="229"/>
      <c r="GD199" s="229"/>
      <c r="GE199" s="229"/>
      <c r="GF199" s="229"/>
      <c r="GG199" s="229"/>
      <c r="GH199" s="229"/>
      <c r="GI199" s="229"/>
      <c r="GJ199" s="229"/>
      <c r="GK199" s="229"/>
      <c r="GL199" s="229"/>
      <c r="GM199" s="229"/>
      <c r="GN199" s="229"/>
      <c r="GO199" s="229"/>
      <c r="GP199" s="229"/>
      <c r="GQ199" s="229"/>
      <c r="GR199" s="229"/>
      <c r="GS199" s="229"/>
      <c r="GT199" s="229"/>
      <c r="GU199" s="229"/>
      <c r="GV199" s="229"/>
      <c r="GW199" s="229"/>
      <c r="GX199" s="229"/>
      <c r="GY199" s="229"/>
      <c r="GZ199" s="229"/>
      <c r="HA199" s="229"/>
      <c r="HB199" s="229"/>
      <c r="HC199" s="229"/>
      <c r="HD199" s="229"/>
      <c r="HE199" s="229"/>
      <c r="HF199" s="229"/>
      <c r="HG199" s="229"/>
      <c r="HH199" s="229"/>
      <c r="HI199" s="229"/>
      <c r="HJ199" s="229"/>
      <c r="HK199" s="229"/>
      <c r="HL199" s="229"/>
      <c r="HM199" s="229"/>
      <c r="HN199" s="229"/>
      <c r="HO199" s="229"/>
      <c r="HP199" s="229"/>
      <c r="HQ199" s="229"/>
      <c r="HR199" s="229"/>
      <c r="HS199" s="229"/>
      <c r="HT199" s="229"/>
      <c r="HU199" s="229"/>
      <c r="HV199" s="229"/>
      <c r="HW199" s="229"/>
      <c r="HX199" s="229"/>
      <c r="HY199" s="229"/>
      <c r="HZ199" s="229"/>
      <c r="IA199" s="229"/>
      <c r="IB199" s="229"/>
      <c r="IC199" s="229"/>
      <c r="ID199" s="229"/>
      <c r="IE199" s="229"/>
      <c r="IF199" s="229"/>
      <c r="IG199" s="229"/>
      <c r="IH199" s="229"/>
      <c r="II199" s="229"/>
      <c r="IJ199" s="229"/>
      <c r="IK199" s="229"/>
      <c r="IL199" s="229"/>
      <c r="IM199" s="229"/>
      <c r="IN199" s="229"/>
      <c r="IO199" s="229"/>
      <c r="IP199" s="229"/>
      <c r="IQ199" s="229"/>
      <c r="IR199" s="229"/>
      <c r="IS199" s="229"/>
      <c r="IT199" s="229"/>
      <c r="IU199" s="229"/>
    </row>
    <row r="200" spans="1:255" s="225" customFormat="1" x14ac:dyDescent="0.35">
      <c r="A200" s="461"/>
      <c r="B200" s="272" t="s">
        <v>409</v>
      </c>
      <c r="C200" s="6">
        <f t="shared" si="5"/>
        <v>4</v>
      </c>
      <c r="D200" s="757"/>
      <c r="E200" s="757"/>
      <c r="F200" s="757"/>
      <c r="G200" s="757"/>
      <c r="H200" s="446"/>
      <c r="I200" s="756"/>
      <c r="J200" s="448"/>
      <c r="K200" s="275"/>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c r="BD200" s="229"/>
      <c r="BE200" s="229"/>
      <c r="BF200" s="229"/>
      <c r="BG200" s="229"/>
      <c r="BH200" s="229"/>
      <c r="BI200" s="229"/>
      <c r="BJ200" s="229"/>
      <c r="BK200" s="229"/>
      <c r="BL200" s="229"/>
      <c r="BM200" s="229"/>
      <c r="BN200" s="229"/>
      <c r="BO200" s="229"/>
      <c r="BP200" s="229"/>
      <c r="BQ200" s="229"/>
      <c r="BR200" s="229"/>
      <c r="BS200" s="229"/>
      <c r="BT200" s="229"/>
      <c r="BU200" s="229"/>
      <c r="BV200" s="229"/>
      <c r="BW200" s="229"/>
      <c r="BX200" s="229"/>
      <c r="BY200" s="229"/>
      <c r="BZ200" s="229"/>
      <c r="CA200" s="229"/>
      <c r="CB200" s="229"/>
      <c r="CC200" s="229"/>
      <c r="CD200" s="229"/>
      <c r="CE200" s="229"/>
      <c r="CF200" s="229"/>
      <c r="CG200" s="229"/>
      <c r="CH200" s="229"/>
      <c r="CI200" s="229"/>
      <c r="CJ200" s="229"/>
      <c r="CK200" s="229"/>
      <c r="CL200" s="229"/>
      <c r="CM200" s="229"/>
      <c r="CN200" s="229"/>
      <c r="CO200" s="229"/>
      <c r="CP200" s="229"/>
      <c r="CQ200" s="229"/>
      <c r="CR200" s="229"/>
      <c r="CS200" s="229"/>
      <c r="CT200" s="229"/>
      <c r="CU200" s="229"/>
      <c r="CV200" s="229"/>
      <c r="CW200" s="229"/>
      <c r="CX200" s="229"/>
      <c r="CY200" s="229"/>
      <c r="CZ200" s="229"/>
      <c r="DA200" s="229"/>
      <c r="DB200" s="229"/>
      <c r="DC200" s="229"/>
      <c r="DD200" s="229"/>
      <c r="DE200" s="229"/>
      <c r="DF200" s="229"/>
      <c r="DG200" s="229"/>
      <c r="DH200" s="229"/>
      <c r="DI200" s="229"/>
      <c r="DJ200" s="229"/>
      <c r="DK200" s="229"/>
      <c r="DL200" s="229"/>
      <c r="DM200" s="229"/>
      <c r="DN200" s="229"/>
      <c r="DO200" s="229"/>
      <c r="DP200" s="229"/>
      <c r="DQ200" s="229"/>
      <c r="DR200" s="229"/>
      <c r="DS200" s="229"/>
      <c r="DT200" s="229"/>
      <c r="DU200" s="229"/>
      <c r="DV200" s="229"/>
      <c r="DW200" s="229"/>
      <c r="DX200" s="229"/>
      <c r="DY200" s="229"/>
      <c r="DZ200" s="229"/>
      <c r="EA200" s="229"/>
      <c r="EB200" s="229"/>
      <c r="EC200" s="229"/>
      <c r="ED200" s="229"/>
      <c r="EE200" s="229"/>
      <c r="EF200" s="229"/>
      <c r="EG200" s="229"/>
      <c r="EH200" s="229"/>
      <c r="EI200" s="229"/>
      <c r="EJ200" s="229"/>
      <c r="EK200" s="229"/>
      <c r="EL200" s="229"/>
      <c r="EM200" s="229"/>
      <c r="EN200" s="229"/>
      <c r="EO200" s="229"/>
      <c r="EP200" s="229"/>
      <c r="EQ200" s="229"/>
      <c r="ER200" s="229"/>
      <c r="ES200" s="229"/>
      <c r="ET200" s="229"/>
      <c r="EU200" s="229"/>
      <c r="EV200" s="229"/>
      <c r="EW200" s="229"/>
      <c r="EX200" s="229"/>
      <c r="EY200" s="229"/>
      <c r="EZ200" s="229"/>
      <c r="FA200" s="229"/>
      <c r="FB200" s="229"/>
      <c r="FC200" s="229"/>
      <c r="FD200" s="229"/>
      <c r="FE200" s="229"/>
      <c r="FF200" s="229"/>
      <c r="FG200" s="229"/>
      <c r="FH200" s="229"/>
      <c r="FI200" s="229"/>
      <c r="FJ200" s="229"/>
      <c r="FK200" s="229"/>
      <c r="FL200" s="229"/>
      <c r="FM200" s="229"/>
      <c r="FN200" s="229"/>
      <c r="FO200" s="229"/>
      <c r="FP200" s="229"/>
      <c r="FQ200" s="229"/>
      <c r="FR200" s="229"/>
      <c r="FS200" s="229"/>
      <c r="FT200" s="229"/>
      <c r="FU200" s="229"/>
      <c r="FV200" s="229"/>
      <c r="FW200" s="229"/>
      <c r="FX200" s="229"/>
      <c r="FY200" s="229"/>
      <c r="FZ200" s="229"/>
      <c r="GA200" s="229"/>
      <c r="GB200" s="229"/>
      <c r="GC200" s="229"/>
      <c r="GD200" s="229"/>
      <c r="GE200" s="229"/>
      <c r="GF200" s="229"/>
      <c r="GG200" s="229"/>
      <c r="GH200" s="229"/>
      <c r="GI200" s="229"/>
      <c r="GJ200" s="229"/>
      <c r="GK200" s="229"/>
      <c r="GL200" s="229"/>
      <c r="GM200" s="229"/>
      <c r="GN200" s="229"/>
      <c r="GO200" s="229"/>
      <c r="GP200" s="229"/>
      <c r="GQ200" s="229"/>
      <c r="GR200" s="229"/>
      <c r="GS200" s="229"/>
      <c r="GT200" s="229"/>
      <c r="GU200" s="229"/>
      <c r="GV200" s="229"/>
      <c r="GW200" s="229"/>
      <c r="GX200" s="229"/>
      <c r="GY200" s="229"/>
      <c r="GZ200" s="229"/>
      <c r="HA200" s="229"/>
      <c r="HB200" s="229"/>
      <c r="HC200" s="229"/>
      <c r="HD200" s="229"/>
      <c r="HE200" s="229"/>
      <c r="HF200" s="229"/>
      <c r="HG200" s="229"/>
      <c r="HH200" s="229"/>
      <c r="HI200" s="229"/>
      <c r="HJ200" s="229"/>
      <c r="HK200" s="229"/>
      <c r="HL200" s="229"/>
      <c r="HM200" s="229"/>
      <c r="HN200" s="229"/>
      <c r="HO200" s="229"/>
      <c r="HP200" s="229"/>
      <c r="HQ200" s="229"/>
      <c r="HR200" s="229"/>
      <c r="HS200" s="229"/>
      <c r="HT200" s="229"/>
      <c r="HU200" s="229"/>
      <c r="HV200" s="229"/>
      <c r="HW200" s="229"/>
      <c r="HX200" s="229"/>
      <c r="HY200" s="229"/>
      <c r="HZ200" s="229"/>
      <c r="IA200" s="229"/>
      <c r="IB200" s="229"/>
      <c r="IC200" s="229"/>
      <c r="ID200" s="229"/>
      <c r="IE200" s="229"/>
      <c r="IF200" s="229"/>
      <c r="IG200" s="229"/>
      <c r="IH200" s="229"/>
      <c r="II200" s="229"/>
      <c r="IJ200" s="229"/>
      <c r="IK200" s="229"/>
      <c r="IL200" s="229"/>
      <c r="IM200" s="229"/>
      <c r="IN200" s="229"/>
      <c r="IO200" s="229"/>
      <c r="IP200" s="229"/>
      <c r="IQ200" s="229"/>
      <c r="IR200" s="229"/>
      <c r="IS200" s="229"/>
      <c r="IT200" s="229"/>
      <c r="IU200" s="229"/>
    </row>
    <row r="201" spans="1:255" s="225" customFormat="1" x14ac:dyDescent="0.35">
      <c r="A201" s="461"/>
      <c r="B201" s="272" t="s">
        <v>410</v>
      </c>
      <c r="C201" s="6">
        <f t="shared" si="5"/>
        <v>5</v>
      </c>
      <c r="D201" s="757"/>
      <c r="E201" s="757"/>
      <c r="F201" s="757"/>
      <c r="G201" s="757"/>
      <c r="H201" s="446"/>
      <c r="I201" s="756"/>
      <c r="J201" s="448"/>
      <c r="K201" s="275"/>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c r="BD201" s="229"/>
      <c r="BE201" s="229"/>
      <c r="BF201" s="229"/>
      <c r="BG201" s="229"/>
      <c r="BH201" s="229"/>
      <c r="BI201" s="229"/>
      <c r="BJ201" s="229"/>
      <c r="BK201" s="229"/>
      <c r="BL201" s="229"/>
      <c r="BM201" s="229"/>
      <c r="BN201" s="229"/>
      <c r="BO201" s="229"/>
      <c r="BP201" s="229"/>
      <c r="BQ201" s="229"/>
      <c r="BR201" s="229"/>
      <c r="BS201" s="229"/>
      <c r="BT201" s="229"/>
      <c r="BU201" s="229"/>
      <c r="BV201" s="229"/>
      <c r="BW201" s="229"/>
      <c r="BX201" s="229"/>
      <c r="BY201" s="229"/>
      <c r="BZ201" s="229"/>
      <c r="CA201" s="229"/>
      <c r="CB201" s="229"/>
      <c r="CC201" s="229"/>
      <c r="CD201" s="229"/>
      <c r="CE201" s="229"/>
      <c r="CF201" s="229"/>
      <c r="CG201" s="229"/>
      <c r="CH201" s="229"/>
      <c r="CI201" s="229"/>
      <c r="CJ201" s="229"/>
      <c r="CK201" s="229"/>
      <c r="CL201" s="229"/>
      <c r="CM201" s="229"/>
      <c r="CN201" s="229"/>
      <c r="CO201" s="229"/>
      <c r="CP201" s="229"/>
      <c r="CQ201" s="229"/>
      <c r="CR201" s="229"/>
      <c r="CS201" s="229"/>
      <c r="CT201" s="229"/>
      <c r="CU201" s="229"/>
      <c r="CV201" s="229"/>
      <c r="CW201" s="229"/>
      <c r="CX201" s="229"/>
      <c r="CY201" s="229"/>
      <c r="CZ201" s="229"/>
      <c r="DA201" s="229"/>
      <c r="DB201" s="229"/>
      <c r="DC201" s="229"/>
      <c r="DD201" s="229"/>
      <c r="DE201" s="229"/>
      <c r="DF201" s="229"/>
      <c r="DG201" s="229"/>
      <c r="DH201" s="229"/>
      <c r="DI201" s="229"/>
      <c r="DJ201" s="229"/>
      <c r="DK201" s="229"/>
      <c r="DL201" s="229"/>
      <c r="DM201" s="229"/>
      <c r="DN201" s="229"/>
      <c r="DO201" s="229"/>
      <c r="DP201" s="229"/>
      <c r="DQ201" s="229"/>
      <c r="DR201" s="229"/>
      <c r="DS201" s="229"/>
      <c r="DT201" s="229"/>
      <c r="DU201" s="229"/>
      <c r="DV201" s="229"/>
      <c r="DW201" s="229"/>
      <c r="DX201" s="229"/>
      <c r="DY201" s="229"/>
      <c r="DZ201" s="229"/>
      <c r="EA201" s="229"/>
      <c r="EB201" s="229"/>
      <c r="EC201" s="229"/>
      <c r="ED201" s="229"/>
      <c r="EE201" s="229"/>
      <c r="EF201" s="229"/>
      <c r="EG201" s="229"/>
      <c r="EH201" s="229"/>
      <c r="EI201" s="229"/>
      <c r="EJ201" s="229"/>
      <c r="EK201" s="229"/>
      <c r="EL201" s="229"/>
      <c r="EM201" s="229"/>
      <c r="EN201" s="229"/>
      <c r="EO201" s="229"/>
      <c r="EP201" s="229"/>
      <c r="EQ201" s="229"/>
      <c r="ER201" s="229"/>
      <c r="ES201" s="229"/>
      <c r="ET201" s="229"/>
      <c r="EU201" s="229"/>
      <c r="EV201" s="229"/>
      <c r="EW201" s="229"/>
      <c r="EX201" s="229"/>
      <c r="EY201" s="229"/>
      <c r="EZ201" s="229"/>
      <c r="FA201" s="229"/>
      <c r="FB201" s="229"/>
      <c r="FC201" s="229"/>
      <c r="FD201" s="229"/>
      <c r="FE201" s="229"/>
      <c r="FF201" s="229"/>
      <c r="FG201" s="229"/>
      <c r="FH201" s="229"/>
      <c r="FI201" s="229"/>
      <c r="FJ201" s="229"/>
      <c r="FK201" s="229"/>
      <c r="FL201" s="229"/>
      <c r="FM201" s="229"/>
      <c r="FN201" s="229"/>
      <c r="FO201" s="229"/>
      <c r="FP201" s="229"/>
      <c r="FQ201" s="229"/>
      <c r="FR201" s="229"/>
      <c r="FS201" s="229"/>
      <c r="FT201" s="229"/>
      <c r="FU201" s="229"/>
      <c r="FV201" s="229"/>
      <c r="FW201" s="229"/>
      <c r="FX201" s="229"/>
      <c r="FY201" s="229"/>
      <c r="FZ201" s="229"/>
      <c r="GA201" s="229"/>
      <c r="GB201" s="229"/>
      <c r="GC201" s="229"/>
      <c r="GD201" s="229"/>
      <c r="GE201" s="229"/>
      <c r="GF201" s="229"/>
      <c r="GG201" s="229"/>
      <c r="GH201" s="229"/>
      <c r="GI201" s="229"/>
      <c r="GJ201" s="229"/>
      <c r="GK201" s="229"/>
      <c r="GL201" s="229"/>
      <c r="GM201" s="229"/>
      <c r="GN201" s="229"/>
      <c r="GO201" s="229"/>
      <c r="GP201" s="229"/>
      <c r="GQ201" s="229"/>
      <c r="GR201" s="229"/>
      <c r="GS201" s="229"/>
      <c r="GT201" s="229"/>
      <c r="GU201" s="229"/>
      <c r="GV201" s="229"/>
      <c r="GW201" s="229"/>
      <c r="GX201" s="229"/>
      <c r="GY201" s="229"/>
      <c r="GZ201" s="229"/>
      <c r="HA201" s="229"/>
      <c r="HB201" s="229"/>
      <c r="HC201" s="229"/>
      <c r="HD201" s="229"/>
      <c r="HE201" s="229"/>
      <c r="HF201" s="229"/>
      <c r="HG201" s="229"/>
      <c r="HH201" s="229"/>
      <c r="HI201" s="229"/>
      <c r="HJ201" s="229"/>
      <c r="HK201" s="229"/>
      <c r="HL201" s="229"/>
      <c r="HM201" s="229"/>
      <c r="HN201" s="229"/>
      <c r="HO201" s="229"/>
      <c r="HP201" s="229"/>
      <c r="HQ201" s="229"/>
      <c r="HR201" s="229"/>
      <c r="HS201" s="229"/>
      <c r="HT201" s="229"/>
      <c r="HU201" s="229"/>
      <c r="HV201" s="229"/>
      <c r="HW201" s="229"/>
      <c r="HX201" s="229"/>
      <c r="HY201" s="229"/>
      <c r="HZ201" s="229"/>
      <c r="IA201" s="229"/>
      <c r="IB201" s="229"/>
      <c r="IC201" s="229"/>
      <c r="ID201" s="229"/>
      <c r="IE201" s="229"/>
      <c r="IF201" s="229"/>
      <c r="IG201" s="229"/>
      <c r="IH201" s="229"/>
      <c r="II201" s="229"/>
      <c r="IJ201" s="229"/>
      <c r="IK201" s="229"/>
      <c r="IL201" s="229"/>
      <c r="IM201" s="229"/>
      <c r="IN201" s="229"/>
      <c r="IO201" s="229"/>
      <c r="IP201" s="229"/>
      <c r="IQ201" s="229"/>
      <c r="IR201" s="229"/>
      <c r="IS201" s="229"/>
      <c r="IT201" s="229"/>
      <c r="IU201" s="229"/>
    </row>
    <row r="202" spans="1:255" s="225" customFormat="1" x14ac:dyDescent="0.35">
      <c r="A202" s="461"/>
      <c r="B202" s="272" t="s">
        <v>411</v>
      </c>
      <c r="C202" s="6">
        <f t="shared" si="5"/>
        <v>6</v>
      </c>
      <c r="D202" s="757"/>
      <c r="E202" s="757"/>
      <c r="F202" s="757"/>
      <c r="G202" s="757"/>
      <c r="H202" s="446"/>
      <c r="I202" s="756"/>
      <c r="J202" s="448"/>
      <c r="K202" s="275"/>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c r="BD202" s="229"/>
      <c r="BE202" s="229"/>
      <c r="BF202" s="229"/>
      <c r="BG202" s="229"/>
      <c r="BH202" s="229"/>
      <c r="BI202" s="229"/>
      <c r="BJ202" s="229"/>
      <c r="BK202" s="229"/>
      <c r="BL202" s="229"/>
      <c r="BM202" s="229"/>
      <c r="BN202" s="229"/>
      <c r="BO202" s="229"/>
      <c r="BP202" s="229"/>
      <c r="BQ202" s="229"/>
      <c r="BR202" s="229"/>
      <c r="BS202" s="229"/>
      <c r="BT202" s="229"/>
      <c r="BU202" s="229"/>
      <c r="BV202" s="229"/>
      <c r="BW202" s="229"/>
      <c r="BX202" s="229"/>
      <c r="BY202" s="229"/>
      <c r="BZ202" s="229"/>
      <c r="CA202" s="229"/>
      <c r="CB202" s="229"/>
      <c r="CC202" s="229"/>
      <c r="CD202" s="229"/>
      <c r="CE202" s="229"/>
      <c r="CF202" s="229"/>
      <c r="CG202" s="229"/>
      <c r="CH202" s="229"/>
      <c r="CI202" s="229"/>
      <c r="CJ202" s="229"/>
      <c r="CK202" s="229"/>
      <c r="CL202" s="229"/>
      <c r="CM202" s="229"/>
      <c r="CN202" s="229"/>
      <c r="CO202" s="229"/>
      <c r="CP202" s="229"/>
      <c r="CQ202" s="229"/>
      <c r="CR202" s="229"/>
      <c r="CS202" s="229"/>
      <c r="CT202" s="229"/>
      <c r="CU202" s="229"/>
      <c r="CV202" s="229"/>
      <c r="CW202" s="229"/>
      <c r="CX202" s="229"/>
      <c r="CY202" s="229"/>
      <c r="CZ202" s="229"/>
      <c r="DA202" s="229"/>
      <c r="DB202" s="229"/>
      <c r="DC202" s="229"/>
      <c r="DD202" s="229"/>
      <c r="DE202" s="229"/>
      <c r="DF202" s="229"/>
      <c r="DG202" s="229"/>
      <c r="DH202" s="229"/>
      <c r="DI202" s="229"/>
      <c r="DJ202" s="229"/>
      <c r="DK202" s="229"/>
      <c r="DL202" s="229"/>
      <c r="DM202" s="229"/>
      <c r="DN202" s="229"/>
      <c r="DO202" s="229"/>
      <c r="DP202" s="229"/>
      <c r="DQ202" s="229"/>
      <c r="DR202" s="229"/>
      <c r="DS202" s="229"/>
      <c r="DT202" s="229"/>
      <c r="DU202" s="229"/>
      <c r="DV202" s="229"/>
      <c r="DW202" s="229"/>
      <c r="DX202" s="229"/>
      <c r="DY202" s="229"/>
      <c r="DZ202" s="229"/>
      <c r="EA202" s="229"/>
      <c r="EB202" s="229"/>
      <c r="EC202" s="229"/>
      <c r="ED202" s="229"/>
      <c r="EE202" s="229"/>
      <c r="EF202" s="229"/>
      <c r="EG202" s="229"/>
      <c r="EH202" s="229"/>
      <c r="EI202" s="229"/>
      <c r="EJ202" s="229"/>
      <c r="EK202" s="229"/>
      <c r="EL202" s="229"/>
      <c r="EM202" s="229"/>
      <c r="EN202" s="229"/>
      <c r="EO202" s="229"/>
      <c r="EP202" s="229"/>
      <c r="EQ202" s="229"/>
      <c r="ER202" s="229"/>
      <c r="ES202" s="229"/>
      <c r="ET202" s="229"/>
      <c r="EU202" s="229"/>
      <c r="EV202" s="229"/>
      <c r="EW202" s="229"/>
      <c r="EX202" s="229"/>
      <c r="EY202" s="229"/>
      <c r="EZ202" s="229"/>
      <c r="FA202" s="229"/>
      <c r="FB202" s="229"/>
      <c r="FC202" s="229"/>
      <c r="FD202" s="229"/>
      <c r="FE202" s="229"/>
      <c r="FF202" s="229"/>
      <c r="FG202" s="229"/>
      <c r="FH202" s="229"/>
      <c r="FI202" s="229"/>
      <c r="FJ202" s="229"/>
      <c r="FK202" s="229"/>
      <c r="FL202" s="229"/>
      <c r="FM202" s="229"/>
      <c r="FN202" s="229"/>
      <c r="FO202" s="229"/>
      <c r="FP202" s="229"/>
      <c r="FQ202" s="229"/>
      <c r="FR202" s="229"/>
      <c r="FS202" s="229"/>
      <c r="FT202" s="229"/>
      <c r="FU202" s="229"/>
      <c r="FV202" s="229"/>
      <c r="FW202" s="229"/>
      <c r="FX202" s="229"/>
      <c r="FY202" s="229"/>
      <c r="FZ202" s="229"/>
      <c r="GA202" s="229"/>
      <c r="GB202" s="229"/>
      <c r="GC202" s="229"/>
      <c r="GD202" s="229"/>
      <c r="GE202" s="229"/>
      <c r="GF202" s="229"/>
      <c r="GG202" s="229"/>
      <c r="GH202" s="229"/>
      <c r="GI202" s="229"/>
      <c r="GJ202" s="229"/>
      <c r="GK202" s="229"/>
      <c r="GL202" s="229"/>
      <c r="GM202" s="229"/>
      <c r="GN202" s="229"/>
      <c r="GO202" s="229"/>
      <c r="GP202" s="229"/>
      <c r="GQ202" s="229"/>
      <c r="GR202" s="229"/>
      <c r="GS202" s="229"/>
      <c r="GT202" s="229"/>
      <c r="GU202" s="229"/>
      <c r="GV202" s="229"/>
      <c r="GW202" s="229"/>
      <c r="GX202" s="229"/>
      <c r="GY202" s="229"/>
      <c r="GZ202" s="229"/>
      <c r="HA202" s="229"/>
      <c r="HB202" s="229"/>
      <c r="HC202" s="229"/>
      <c r="HD202" s="229"/>
      <c r="HE202" s="229"/>
      <c r="HF202" s="229"/>
      <c r="HG202" s="229"/>
      <c r="HH202" s="229"/>
      <c r="HI202" s="229"/>
      <c r="HJ202" s="229"/>
      <c r="HK202" s="229"/>
      <c r="HL202" s="229"/>
      <c r="HM202" s="229"/>
      <c r="HN202" s="229"/>
      <c r="HO202" s="229"/>
      <c r="HP202" s="229"/>
      <c r="HQ202" s="229"/>
      <c r="HR202" s="229"/>
      <c r="HS202" s="229"/>
      <c r="HT202" s="229"/>
      <c r="HU202" s="229"/>
      <c r="HV202" s="229"/>
      <c r="HW202" s="229"/>
      <c r="HX202" s="229"/>
      <c r="HY202" s="229"/>
      <c r="HZ202" s="229"/>
      <c r="IA202" s="229"/>
      <c r="IB202" s="229"/>
      <c r="IC202" s="229"/>
      <c r="ID202" s="229"/>
      <c r="IE202" s="229"/>
      <c r="IF202" s="229"/>
      <c r="IG202" s="229"/>
      <c r="IH202" s="229"/>
      <c r="II202" s="229"/>
      <c r="IJ202" s="229"/>
      <c r="IK202" s="229"/>
      <c r="IL202" s="229"/>
      <c r="IM202" s="229"/>
      <c r="IN202" s="229"/>
      <c r="IO202" s="229"/>
      <c r="IP202" s="229"/>
      <c r="IQ202" s="229"/>
      <c r="IR202" s="229"/>
      <c r="IS202" s="229"/>
      <c r="IT202" s="229"/>
      <c r="IU202" s="229"/>
    </row>
    <row r="203" spans="1:255" s="225" customFormat="1" ht="26" customHeight="1" x14ac:dyDescent="0.35">
      <c r="A203" s="461"/>
      <c r="B203" s="272" t="s">
        <v>412</v>
      </c>
      <c r="C203" s="6">
        <f t="shared" si="5"/>
        <v>7</v>
      </c>
      <c r="D203" s="757"/>
      <c r="E203" s="757"/>
      <c r="F203" s="757"/>
      <c r="G203" s="757"/>
      <c r="H203" s="446"/>
      <c r="I203" s="756"/>
      <c r="J203" s="448"/>
      <c r="K203" s="275"/>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c r="BD203" s="229"/>
      <c r="BE203" s="229"/>
      <c r="BF203" s="229"/>
      <c r="BG203" s="229"/>
      <c r="BH203" s="229"/>
      <c r="BI203" s="229"/>
      <c r="BJ203" s="229"/>
      <c r="BK203" s="229"/>
      <c r="BL203" s="229"/>
      <c r="BM203" s="229"/>
      <c r="BN203" s="229"/>
      <c r="BO203" s="229"/>
      <c r="BP203" s="229"/>
      <c r="BQ203" s="229"/>
      <c r="BR203" s="229"/>
      <c r="BS203" s="229"/>
      <c r="BT203" s="229"/>
      <c r="BU203" s="229"/>
      <c r="BV203" s="229"/>
      <c r="BW203" s="229"/>
      <c r="BX203" s="229"/>
      <c r="BY203" s="229"/>
      <c r="BZ203" s="229"/>
      <c r="CA203" s="229"/>
      <c r="CB203" s="229"/>
      <c r="CC203" s="229"/>
      <c r="CD203" s="229"/>
      <c r="CE203" s="229"/>
      <c r="CF203" s="229"/>
      <c r="CG203" s="229"/>
      <c r="CH203" s="229"/>
      <c r="CI203" s="229"/>
      <c r="CJ203" s="229"/>
      <c r="CK203" s="229"/>
      <c r="CL203" s="229"/>
      <c r="CM203" s="229"/>
      <c r="CN203" s="229"/>
      <c r="CO203" s="229"/>
      <c r="CP203" s="229"/>
      <c r="CQ203" s="229"/>
      <c r="CR203" s="229"/>
      <c r="CS203" s="229"/>
      <c r="CT203" s="229"/>
      <c r="CU203" s="229"/>
      <c r="CV203" s="229"/>
      <c r="CW203" s="229"/>
      <c r="CX203" s="229"/>
      <c r="CY203" s="229"/>
      <c r="CZ203" s="229"/>
      <c r="DA203" s="229"/>
      <c r="DB203" s="229"/>
      <c r="DC203" s="229"/>
      <c r="DD203" s="229"/>
      <c r="DE203" s="229"/>
      <c r="DF203" s="229"/>
      <c r="DG203" s="229"/>
      <c r="DH203" s="229"/>
      <c r="DI203" s="229"/>
      <c r="DJ203" s="229"/>
      <c r="DK203" s="229"/>
      <c r="DL203" s="229"/>
      <c r="DM203" s="229"/>
      <c r="DN203" s="229"/>
      <c r="DO203" s="229"/>
      <c r="DP203" s="229"/>
      <c r="DQ203" s="229"/>
      <c r="DR203" s="229"/>
      <c r="DS203" s="229"/>
      <c r="DT203" s="229"/>
      <c r="DU203" s="229"/>
      <c r="DV203" s="229"/>
      <c r="DW203" s="229"/>
      <c r="DX203" s="229"/>
      <c r="DY203" s="229"/>
      <c r="DZ203" s="229"/>
      <c r="EA203" s="229"/>
      <c r="EB203" s="229"/>
      <c r="EC203" s="229"/>
      <c r="ED203" s="229"/>
      <c r="EE203" s="229"/>
      <c r="EF203" s="229"/>
      <c r="EG203" s="229"/>
      <c r="EH203" s="229"/>
      <c r="EI203" s="229"/>
      <c r="EJ203" s="229"/>
      <c r="EK203" s="229"/>
      <c r="EL203" s="229"/>
      <c r="EM203" s="229"/>
      <c r="EN203" s="229"/>
      <c r="EO203" s="229"/>
      <c r="EP203" s="229"/>
      <c r="EQ203" s="229"/>
      <c r="ER203" s="229"/>
      <c r="ES203" s="229"/>
      <c r="ET203" s="229"/>
      <c r="EU203" s="229"/>
      <c r="EV203" s="229"/>
      <c r="EW203" s="229"/>
      <c r="EX203" s="229"/>
      <c r="EY203" s="229"/>
      <c r="EZ203" s="229"/>
      <c r="FA203" s="229"/>
      <c r="FB203" s="229"/>
      <c r="FC203" s="229"/>
      <c r="FD203" s="229"/>
      <c r="FE203" s="229"/>
      <c r="FF203" s="229"/>
      <c r="FG203" s="229"/>
      <c r="FH203" s="229"/>
      <c r="FI203" s="229"/>
      <c r="FJ203" s="229"/>
      <c r="FK203" s="229"/>
      <c r="FL203" s="229"/>
      <c r="FM203" s="229"/>
      <c r="FN203" s="229"/>
      <c r="FO203" s="229"/>
      <c r="FP203" s="229"/>
      <c r="FQ203" s="229"/>
      <c r="FR203" s="229"/>
      <c r="FS203" s="229"/>
      <c r="FT203" s="229"/>
      <c r="FU203" s="229"/>
      <c r="FV203" s="229"/>
      <c r="FW203" s="229"/>
      <c r="FX203" s="229"/>
      <c r="FY203" s="229"/>
      <c r="FZ203" s="229"/>
      <c r="GA203" s="229"/>
      <c r="GB203" s="229"/>
      <c r="GC203" s="229"/>
      <c r="GD203" s="229"/>
      <c r="GE203" s="229"/>
      <c r="GF203" s="229"/>
      <c r="GG203" s="229"/>
      <c r="GH203" s="229"/>
      <c r="GI203" s="229"/>
      <c r="GJ203" s="229"/>
      <c r="GK203" s="229"/>
      <c r="GL203" s="229"/>
      <c r="GM203" s="229"/>
      <c r="GN203" s="229"/>
      <c r="GO203" s="229"/>
      <c r="GP203" s="229"/>
      <c r="GQ203" s="229"/>
      <c r="GR203" s="229"/>
      <c r="GS203" s="229"/>
      <c r="GT203" s="229"/>
      <c r="GU203" s="229"/>
      <c r="GV203" s="229"/>
      <c r="GW203" s="229"/>
      <c r="GX203" s="229"/>
      <c r="GY203" s="229"/>
      <c r="GZ203" s="229"/>
      <c r="HA203" s="229"/>
      <c r="HB203" s="229"/>
      <c r="HC203" s="229"/>
      <c r="HD203" s="229"/>
      <c r="HE203" s="229"/>
      <c r="HF203" s="229"/>
      <c r="HG203" s="229"/>
      <c r="HH203" s="229"/>
      <c r="HI203" s="229"/>
      <c r="HJ203" s="229"/>
      <c r="HK203" s="229"/>
      <c r="HL203" s="229"/>
      <c r="HM203" s="229"/>
      <c r="HN203" s="229"/>
      <c r="HO203" s="229"/>
      <c r="HP203" s="229"/>
      <c r="HQ203" s="229"/>
      <c r="HR203" s="229"/>
      <c r="HS203" s="229"/>
      <c r="HT203" s="229"/>
      <c r="HU203" s="229"/>
      <c r="HV203" s="229"/>
      <c r="HW203" s="229"/>
      <c r="HX203" s="229"/>
      <c r="HY203" s="229"/>
      <c r="HZ203" s="229"/>
      <c r="IA203" s="229"/>
      <c r="IB203" s="229"/>
      <c r="IC203" s="229"/>
      <c r="ID203" s="229"/>
      <c r="IE203" s="229"/>
      <c r="IF203" s="229"/>
      <c r="IG203" s="229"/>
      <c r="IH203" s="229"/>
      <c r="II203" s="229"/>
      <c r="IJ203" s="229"/>
      <c r="IK203" s="229"/>
      <c r="IL203" s="229"/>
      <c r="IM203" s="229"/>
      <c r="IN203" s="229"/>
      <c r="IO203" s="229"/>
      <c r="IP203" s="229"/>
      <c r="IQ203" s="229"/>
      <c r="IR203" s="229"/>
      <c r="IS203" s="229"/>
      <c r="IT203" s="229"/>
      <c r="IU203" s="229"/>
    </row>
    <row r="204" spans="1:255" s="225" customFormat="1" ht="20" x14ac:dyDescent="0.35">
      <c r="A204" s="461"/>
      <c r="B204" s="272" t="s">
        <v>413</v>
      </c>
      <c r="C204" s="6">
        <f t="shared" si="5"/>
        <v>8</v>
      </c>
      <c r="D204" s="757"/>
      <c r="E204" s="757"/>
      <c r="F204" s="757"/>
      <c r="G204" s="757"/>
      <c r="H204" s="446"/>
      <c r="I204" s="756"/>
      <c r="J204" s="448"/>
      <c r="K204" s="275"/>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c r="BD204" s="229"/>
      <c r="BE204" s="229"/>
      <c r="BF204" s="229"/>
      <c r="BG204" s="229"/>
      <c r="BH204" s="229"/>
      <c r="BI204" s="229"/>
      <c r="BJ204" s="229"/>
      <c r="BK204" s="229"/>
      <c r="BL204" s="229"/>
      <c r="BM204" s="229"/>
      <c r="BN204" s="229"/>
      <c r="BO204" s="229"/>
      <c r="BP204" s="229"/>
      <c r="BQ204" s="229"/>
      <c r="BR204" s="229"/>
      <c r="BS204" s="229"/>
      <c r="BT204" s="229"/>
      <c r="BU204" s="229"/>
      <c r="BV204" s="229"/>
      <c r="BW204" s="229"/>
      <c r="BX204" s="229"/>
      <c r="BY204" s="229"/>
      <c r="BZ204" s="229"/>
      <c r="CA204" s="229"/>
      <c r="CB204" s="229"/>
      <c r="CC204" s="229"/>
      <c r="CD204" s="229"/>
      <c r="CE204" s="229"/>
      <c r="CF204" s="229"/>
      <c r="CG204" s="229"/>
      <c r="CH204" s="229"/>
      <c r="CI204" s="229"/>
      <c r="CJ204" s="229"/>
      <c r="CK204" s="229"/>
      <c r="CL204" s="229"/>
      <c r="CM204" s="229"/>
      <c r="CN204" s="229"/>
      <c r="CO204" s="229"/>
      <c r="CP204" s="229"/>
      <c r="CQ204" s="229"/>
      <c r="CR204" s="229"/>
      <c r="CS204" s="229"/>
      <c r="CT204" s="229"/>
      <c r="CU204" s="229"/>
      <c r="CV204" s="229"/>
      <c r="CW204" s="229"/>
      <c r="CX204" s="229"/>
      <c r="CY204" s="229"/>
      <c r="CZ204" s="229"/>
      <c r="DA204" s="229"/>
      <c r="DB204" s="229"/>
      <c r="DC204" s="229"/>
      <c r="DD204" s="229"/>
      <c r="DE204" s="229"/>
      <c r="DF204" s="229"/>
      <c r="DG204" s="229"/>
      <c r="DH204" s="229"/>
      <c r="DI204" s="229"/>
      <c r="DJ204" s="229"/>
      <c r="DK204" s="229"/>
      <c r="DL204" s="229"/>
      <c r="DM204" s="229"/>
      <c r="DN204" s="229"/>
      <c r="DO204" s="229"/>
      <c r="DP204" s="229"/>
      <c r="DQ204" s="229"/>
      <c r="DR204" s="229"/>
      <c r="DS204" s="229"/>
      <c r="DT204" s="229"/>
      <c r="DU204" s="229"/>
      <c r="DV204" s="229"/>
      <c r="DW204" s="229"/>
      <c r="DX204" s="229"/>
      <c r="DY204" s="229"/>
      <c r="DZ204" s="229"/>
      <c r="EA204" s="229"/>
      <c r="EB204" s="229"/>
      <c r="EC204" s="229"/>
      <c r="ED204" s="229"/>
      <c r="EE204" s="229"/>
      <c r="EF204" s="229"/>
      <c r="EG204" s="229"/>
      <c r="EH204" s="229"/>
      <c r="EI204" s="229"/>
      <c r="EJ204" s="229"/>
      <c r="EK204" s="229"/>
      <c r="EL204" s="229"/>
      <c r="EM204" s="229"/>
      <c r="EN204" s="229"/>
      <c r="EO204" s="229"/>
      <c r="EP204" s="229"/>
      <c r="EQ204" s="229"/>
      <c r="ER204" s="229"/>
      <c r="ES204" s="229"/>
      <c r="ET204" s="229"/>
      <c r="EU204" s="229"/>
      <c r="EV204" s="229"/>
      <c r="EW204" s="229"/>
      <c r="EX204" s="229"/>
      <c r="EY204" s="229"/>
      <c r="EZ204" s="229"/>
      <c r="FA204" s="229"/>
      <c r="FB204" s="229"/>
      <c r="FC204" s="229"/>
      <c r="FD204" s="229"/>
      <c r="FE204" s="229"/>
      <c r="FF204" s="229"/>
      <c r="FG204" s="229"/>
      <c r="FH204" s="229"/>
      <c r="FI204" s="229"/>
      <c r="FJ204" s="229"/>
      <c r="FK204" s="229"/>
      <c r="FL204" s="229"/>
      <c r="FM204" s="229"/>
      <c r="FN204" s="229"/>
      <c r="FO204" s="229"/>
      <c r="FP204" s="229"/>
      <c r="FQ204" s="229"/>
      <c r="FR204" s="229"/>
      <c r="FS204" s="229"/>
      <c r="FT204" s="229"/>
      <c r="FU204" s="229"/>
      <c r="FV204" s="229"/>
      <c r="FW204" s="229"/>
      <c r="FX204" s="229"/>
      <c r="FY204" s="229"/>
      <c r="FZ204" s="229"/>
      <c r="GA204" s="229"/>
      <c r="GB204" s="229"/>
      <c r="GC204" s="229"/>
      <c r="GD204" s="229"/>
      <c r="GE204" s="229"/>
      <c r="GF204" s="229"/>
      <c r="GG204" s="229"/>
      <c r="GH204" s="229"/>
      <c r="GI204" s="229"/>
      <c r="GJ204" s="229"/>
      <c r="GK204" s="229"/>
      <c r="GL204" s="229"/>
      <c r="GM204" s="229"/>
      <c r="GN204" s="229"/>
      <c r="GO204" s="229"/>
      <c r="GP204" s="229"/>
      <c r="GQ204" s="229"/>
      <c r="GR204" s="229"/>
      <c r="GS204" s="229"/>
      <c r="GT204" s="229"/>
      <c r="GU204" s="229"/>
      <c r="GV204" s="229"/>
      <c r="GW204" s="229"/>
      <c r="GX204" s="229"/>
      <c r="GY204" s="229"/>
      <c r="GZ204" s="229"/>
      <c r="HA204" s="229"/>
      <c r="HB204" s="229"/>
      <c r="HC204" s="229"/>
      <c r="HD204" s="229"/>
      <c r="HE204" s="229"/>
      <c r="HF204" s="229"/>
      <c r="HG204" s="229"/>
      <c r="HH204" s="229"/>
      <c r="HI204" s="229"/>
      <c r="HJ204" s="229"/>
      <c r="HK204" s="229"/>
      <c r="HL204" s="229"/>
      <c r="HM204" s="229"/>
      <c r="HN204" s="229"/>
      <c r="HO204" s="229"/>
      <c r="HP204" s="229"/>
      <c r="HQ204" s="229"/>
      <c r="HR204" s="229"/>
      <c r="HS204" s="229"/>
      <c r="HT204" s="229"/>
      <c r="HU204" s="229"/>
      <c r="HV204" s="229"/>
      <c r="HW204" s="229"/>
      <c r="HX204" s="229"/>
      <c r="HY204" s="229"/>
      <c r="HZ204" s="229"/>
      <c r="IA204" s="229"/>
      <c r="IB204" s="229"/>
      <c r="IC204" s="229"/>
      <c r="ID204" s="229"/>
      <c r="IE204" s="229"/>
      <c r="IF204" s="229"/>
      <c r="IG204" s="229"/>
      <c r="IH204" s="229"/>
      <c r="II204" s="229"/>
      <c r="IJ204" s="229"/>
      <c r="IK204" s="229"/>
      <c r="IL204" s="229"/>
      <c r="IM204" s="229"/>
      <c r="IN204" s="229"/>
      <c r="IO204" s="229"/>
      <c r="IP204" s="229"/>
      <c r="IQ204" s="229"/>
      <c r="IR204" s="229"/>
      <c r="IS204" s="229"/>
      <c r="IT204" s="229"/>
      <c r="IU204" s="229"/>
    </row>
    <row r="205" spans="1:255" s="225" customFormat="1" x14ac:dyDescent="0.35">
      <c r="A205" s="462"/>
      <c r="B205" s="272" t="s">
        <v>24</v>
      </c>
      <c r="C205" s="6">
        <v>96</v>
      </c>
      <c r="D205" s="757"/>
      <c r="E205" s="757"/>
      <c r="F205" s="757"/>
      <c r="G205" s="757"/>
      <c r="H205" s="436"/>
      <c r="I205" s="437"/>
      <c r="J205" s="438"/>
      <c r="K205" s="275"/>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c r="BE205" s="229"/>
      <c r="BF205" s="229"/>
      <c r="BG205" s="229"/>
      <c r="BH205" s="229"/>
      <c r="BI205" s="229"/>
      <c r="BJ205" s="229"/>
      <c r="BK205" s="229"/>
      <c r="BL205" s="229"/>
      <c r="BM205" s="229"/>
      <c r="BN205" s="229"/>
      <c r="BO205" s="229"/>
      <c r="BP205" s="229"/>
      <c r="BQ205" s="229"/>
      <c r="BR205" s="229"/>
      <c r="BS205" s="229"/>
      <c r="BT205" s="229"/>
      <c r="BU205" s="229"/>
      <c r="BV205" s="229"/>
      <c r="BW205" s="229"/>
      <c r="BX205" s="229"/>
      <c r="BY205" s="229"/>
      <c r="BZ205" s="229"/>
      <c r="CA205" s="229"/>
      <c r="CB205" s="229"/>
      <c r="CC205" s="229"/>
      <c r="CD205" s="229"/>
      <c r="CE205" s="229"/>
      <c r="CF205" s="229"/>
      <c r="CG205" s="229"/>
      <c r="CH205" s="229"/>
      <c r="CI205" s="229"/>
      <c r="CJ205" s="229"/>
      <c r="CK205" s="229"/>
      <c r="CL205" s="229"/>
      <c r="CM205" s="229"/>
      <c r="CN205" s="229"/>
      <c r="CO205" s="229"/>
      <c r="CP205" s="229"/>
      <c r="CQ205" s="229"/>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c r="DP205" s="229"/>
      <c r="DQ205" s="229"/>
      <c r="DR205" s="229"/>
      <c r="DS205" s="229"/>
      <c r="DT205" s="229"/>
      <c r="DU205" s="229"/>
      <c r="DV205" s="229"/>
      <c r="DW205" s="229"/>
      <c r="DX205" s="229"/>
      <c r="DY205" s="229"/>
      <c r="DZ205" s="229"/>
      <c r="EA205" s="229"/>
      <c r="EB205" s="229"/>
      <c r="EC205" s="229"/>
      <c r="ED205" s="229"/>
      <c r="EE205" s="229"/>
      <c r="EF205" s="229"/>
      <c r="EG205" s="229"/>
      <c r="EH205" s="229"/>
      <c r="EI205" s="229"/>
      <c r="EJ205" s="229"/>
      <c r="EK205" s="229"/>
      <c r="EL205" s="229"/>
      <c r="EM205" s="229"/>
      <c r="EN205" s="229"/>
      <c r="EO205" s="229"/>
      <c r="EP205" s="229"/>
      <c r="EQ205" s="229"/>
      <c r="ER205" s="229"/>
      <c r="ES205" s="229"/>
      <c r="ET205" s="229"/>
      <c r="EU205" s="229"/>
      <c r="EV205" s="229"/>
      <c r="EW205" s="229"/>
      <c r="EX205" s="229"/>
      <c r="EY205" s="229"/>
      <c r="EZ205" s="229"/>
      <c r="FA205" s="229"/>
      <c r="FB205" s="229"/>
      <c r="FC205" s="229"/>
      <c r="FD205" s="229"/>
      <c r="FE205" s="229"/>
      <c r="FF205" s="229"/>
      <c r="FG205" s="229"/>
      <c r="FH205" s="229"/>
      <c r="FI205" s="229"/>
      <c r="FJ205" s="229"/>
      <c r="FK205" s="229"/>
      <c r="FL205" s="229"/>
      <c r="FM205" s="229"/>
      <c r="FN205" s="229"/>
      <c r="FO205" s="229"/>
      <c r="FP205" s="229"/>
      <c r="FQ205" s="229"/>
      <c r="FR205" s="229"/>
      <c r="FS205" s="229"/>
      <c r="FT205" s="229"/>
      <c r="FU205" s="229"/>
      <c r="FV205" s="229"/>
      <c r="FW205" s="229"/>
      <c r="FX205" s="229"/>
      <c r="FY205" s="229"/>
      <c r="FZ205" s="229"/>
      <c r="GA205" s="229"/>
      <c r="GB205" s="229"/>
      <c r="GC205" s="229"/>
      <c r="GD205" s="229"/>
      <c r="GE205" s="229"/>
      <c r="GF205" s="229"/>
      <c r="GG205" s="229"/>
      <c r="GH205" s="229"/>
      <c r="GI205" s="229"/>
      <c r="GJ205" s="229"/>
      <c r="GK205" s="229"/>
      <c r="GL205" s="229"/>
      <c r="GM205" s="229"/>
      <c r="GN205" s="229"/>
      <c r="GO205" s="229"/>
      <c r="GP205" s="229"/>
      <c r="GQ205" s="229"/>
      <c r="GR205" s="229"/>
      <c r="GS205" s="229"/>
      <c r="GT205" s="229"/>
      <c r="GU205" s="229"/>
      <c r="GV205" s="229"/>
      <c r="GW205" s="229"/>
      <c r="GX205" s="229"/>
      <c r="GY205" s="229"/>
      <c r="GZ205" s="229"/>
      <c r="HA205" s="229"/>
      <c r="HB205" s="229"/>
      <c r="HC205" s="229"/>
      <c r="HD205" s="229"/>
      <c r="HE205" s="229"/>
      <c r="HF205" s="229"/>
      <c r="HG205" s="229"/>
      <c r="HH205" s="229"/>
      <c r="HI205" s="229"/>
      <c r="HJ205" s="229"/>
      <c r="HK205" s="229"/>
      <c r="HL205" s="229"/>
      <c r="HM205" s="229"/>
      <c r="HN205" s="229"/>
      <c r="HO205" s="229"/>
      <c r="HP205" s="229"/>
      <c r="HQ205" s="229"/>
      <c r="HR205" s="229"/>
      <c r="HS205" s="229"/>
      <c r="HT205" s="229"/>
      <c r="HU205" s="229"/>
      <c r="HV205" s="229"/>
      <c r="HW205" s="229"/>
      <c r="HX205" s="229"/>
      <c r="HY205" s="229"/>
      <c r="HZ205" s="229"/>
      <c r="IA205" s="229"/>
      <c r="IB205" s="229"/>
      <c r="IC205" s="229"/>
      <c r="ID205" s="229"/>
      <c r="IE205" s="229"/>
      <c r="IF205" s="229"/>
      <c r="IG205" s="229"/>
      <c r="IH205" s="229"/>
      <c r="II205" s="229"/>
      <c r="IJ205" s="229"/>
      <c r="IK205" s="229"/>
      <c r="IL205" s="229"/>
      <c r="IM205" s="229"/>
      <c r="IN205" s="229"/>
      <c r="IO205" s="229"/>
      <c r="IP205" s="229"/>
      <c r="IQ205" s="229"/>
      <c r="IR205" s="229"/>
      <c r="IS205" s="229"/>
      <c r="IT205" s="229"/>
      <c r="IU205" s="229"/>
    </row>
    <row r="206" spans="1:255" s="225" customFormat="1" ht="54" customHeight="1" x14ac:dyDescent="0.35">
      <c r="A206" s="252">
        <f>+A195-0.01</f>
        <v>-3.2599999999999945</v>
      </c>
      <c r="B206" s="11" t="s">
        <v>414</v>
      </c>
      <c r="C206" s="414" t="s">
        <v>404</v>
      </c>
      <c r="D206" s="415"/>
      <c r="E206" s="415"/>
      <c r="F206" s="415"/>
      <c r="G206" s="416"/>
      <c r="H206" s="446" t="s">
        <v>405</v>
      </c>
      <c r="I206" s="756"/>
      <c r="J206" s="448"/>
      <c r="K206" s="275"/>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c r="AS206" s="229"/>
      <c r="AT206" s="229"/>
      <c r="AU206" s="229"/>
      <c r="AV206" s="229"/>
      <c r="AW206" s="229"/>
      <c r="AX206" s="229"/>
      <c r="AY206" s="229"/>
      <c r="AZ206" s="229"/>
      <c r="BA206" s="229"/>
      <c r="BB206" s="229"/>
      <c r="BC206" s="229"/>
      <c r="BD206" s="229"/>
      <c r="BE206" s="229"/>
      <c r="BF206" s="229"/>
      <c r="BG206" s="229"/>
      <c r="BH206" s="229"/>
      <c r="BI206" s="229"/>
      <c r="BJ206" s="229"/>
      <c r="BK206" s="229"/>
      <c r="BL206" s="229"/>
      <c r="BM206" s="229"/>
      <c r="BN206" s="229"/>
      <c r="BO206" s="229"/>
      <c r="BP206" s="229"/>
      <c r="BQ206" s="229"/>
      <c r="BR206" s="229"/>
      <c r="BS206" s="229"/>
      <c r="BT206" s="229"/>
      <c r="BU206" s="229"/>
      <c r="BV206" s="229"/>
      <c r="BW206" s="229"/>
      <c r="BX206" s="229"/>
      <c r="BY206" s="229"/>
      <c r="BZ206" s="229"/>
      <c r="CA206" s="229"/>
      <c r="CB206" s="229"/>
      <c r="CC206" s="229"/>
      <c r="CD206" s="229"/>
      <c r="CE206" s="229"/>
      <c r="CF206" s="229"/>
      <c r="CG206" s="229"/>
      <c r="CH206" s="229"/>
      <c r="CI206" s="229"/>
      <c r="CJ206" s="229"/>
      <c r="CK206" s="229"/>
      <c r="CL206" s="229"/>
      <c r="CM206" s="229"/>
      <c r="CN206" s="229"/>
      <c r="CO206" s="229"/>
      <c r="CP206" s="229"/>
      <c r="CQ206" s="229"/>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c r="DP206" s="229"/>
      <c r="DQ206" s="229"/>
      <c r="DR206" s="229"/>
      <c r="DS206" s="229"/>
      <c r="DT206" s="229"/>
      <c r="DU206" s="229"/>
      <c r="DV206" s="229"/>
      <c r="DW206" s="229"/>
      <c r="DX206" s="229"/>
      <c r="DY206" s="229"/>
      <c r="DZ206" s="229"/>
      <c r="EA206" s="229"/>
      <c r="EB206" s="229"/>
      <c r="EC206" s="229"/>
      <c r="ED206" s="229"/>
      <c r="EE206" s="229"/>
      <c r="EF206" s="229"/>
      <c r="EG206" s="229"/>
      <c r="EH206" s="229"/>
      <c r="EI206" s="229"/>
      <c r="EJ206" s="229"/>
      <c r="EK206" s="229"/>
      <c r="EL206" s="229"/>
      <c r="EM206" s="229"/>
      <c r="EN206" s="229"/>
      <c r="EO206" s="229"/>
      <c r="EP206" s="229"/>
      <c r="EQ206" s="229"/>
      <c r="ER206" s="229"/>
      <c r="ES206" s="229"/>
      <c r="ET206" s="229"/>
      <c r="EU206" s="229"/>
      <c r="EV206" s="229"/>
      <c r="EW206" s="229"/>
      <c r="EX206" s="229"/>
      <c r="EY206" s="229"/>
      <c r="EZ206" s="229"/>
      <c r="FA206" s="229"/>
      <c r="FB206" s="229"/>
      <c r="FC206" s="229"/>
      <c r="FD206" s="229"/>
      <c r="FE206" s="229"/>
      <c r="FF206" s="229"/>
      <c r="FG206" s="229"/>
      <c r="FH206" s="229"/>
      <c r="FI206" s="229"/>
      <c r="FJ206" s="229"/>
      <c r="FK206" s="229"/>
      <c r="FL206" s="229"/>
      <c r="FM206" s="229"/>
      <c r="FN206" s="229"/>
      <c r="FO206" s="229"/>
      <c r="FP206" s="229"/>
      <c r="FQ206" s="229"/>
      <c r="FR206" s="229"/>
      <c r="FS206" s="229"/>
      <c r="FT206" s="229"/>
      <c r="FU206" s="229"/>
      <c r="FV206" s="229"/>
      <c r="FW206" s="229"/>
      <c r="FX206" s="229"/>
      <c r="FY206" s="229"/>
      <c r="FZ206" s="229"/>
      <c r="GA206" s="229"/>
      <c r="GB206" s="229"/>
      <c r="GC206" s="229"/>
      <c r="GD206" s="229"/>
      <c r="GE206" s="229"/>
      <c r="GF206" s="229"/>
      <c r="GG206" s="229"/>
      <c r="GH206" s="229"/>
      <c r="GI206" s="229"/>
      <c r="GJ206" s="229"/>
      <c r="GK206" s="229"/>
      <c r="GL206" s="229"/>
      <c r="GM206" s="229"/>
      <c r="GN206" s="229"/>
      <c r="GO206" s="229"/>
      <c r="GP206" s="229"/>
      <c r="GQ206" s="229"/>
      <c r="GR206" s="229"/>
      <c r="GS206" s="229"/>
      <c r="GT206" s="229"/>
      <c r="GU206" s="229"/>
      <c r="GV206" s="229"/>
      <c r="GW206" s="229"/>
      <c r="GX206" s="229"/>
      <c r="GY206" s="229"/>
      <c r="GZ206" s="229"/>
      <c r="HA206" s="229"/>
      <c r="HB206" s="229"/>
      <c r="HC206" s="229"/>
      <c r="HD206" s="229"/>
      <c r="HE206" s="229"/>
      <c r="HF206" s="229"/>
      <c r="HG206" s="229"/>
      <c r="HH206" s="229"/>
      <c r="HI206" s="229"/>
      <c r="HJ206" s="229"/>
      <c r="HK206" s="229"/>
      <c r="HL206" s="229"/>
      <c r="HM206" s="229"/>
      <c r="HN206" s="229"/>
      <c r="HO206" s="229"/>
      <c r="HP206" s="229"/>
      <c r="HQ206" s="229"/>
      <c r="HR206" s="229"/>
      <c r="HS206" s="229"/>
      <c r="HT206" s="229"/>
      <c r="HU206" s="229"/>
      <c r="HV206" s="229"/>
      <c r="HW206" s="229"/>
      <c r="HX206" s="229"/>
      <c r="HY206" s="229"/>
      <c r="HZ206" s="229"/>
      <c r="IA206" s="229"/>
      <c r="IB206" s="229"/>
      <c r="IC206" s="229"/>
      <c r="ID206" s="229"/>
      <c r="IE206" s="229"/>
      <c r="IF206" s="229"/>
      <c r="IG206" s="229"/>
      <c r="IH206" s="229"/>
      <c r="II206" s="229"/>
      <c r="IJ206" s="229"/>
      <c r="IK206" s="229"/>
      <c r="IL206" s="229"/>
      <c r="IM206" s="229"/>
      <c r="IN206" s="229"/>
      <c r="IO206" s="229"/>
      <c r="IP206" s="229"/>
      <c r="IQ206" s="229"/>
      <c r="IR206" s="229"/>
      <c r="IS206" s="229"/>
      <c r="IT206" s="229"/>
      <c r="IU206" s="229"/>
    </row>
    <row r="207" spans="1:255" s="225" customFormat="1" x14ac:dyDescent="0.35">
      <c r="A207" s="249"/>
      <c r="B207" s="272" t="s">
        <v>406</v>
      </c>
      <c r="C207" s="104">
        <v>1</v>
      </c>
      <c r="D207" s="757"/>
      <c r="E207" s="757"/>
      <c r="F207" s="757"/>
      <c r="G207" s="757"/>
      <c r="H207" s="446"/>
      <c r="I207" s="756"/>
      <c r="J207" s="448"/>
      <c r="K207" s="275"/>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c r="BE207" s="229"/>
      <c r="BF207" s="229"/>
      <c r="BG207" s="229"/>
      <c r="BH207" s="229"/>
      <c r="BI207" s="229"/>
      <c r="BJ207" s="229"/>
      <c r="BK207" s="229"/>
      <c r="BL207" s="229"/>
      <c r="BM207" s="229"/>
      <c r="BN207" s="229"/>
      <c r="BO207" s="229"/>
      <c r="BP207" s="229"/>
      <c r="BQ207" s="229"/>
      <c r="BR207" s="229"/>
      <c r="BS207" s="229"/>
      <c r="BT207" s="229"/>
      <c r="BU207" s="229"/>
      <c r="BV207" s="229"/>
      <c r="BW207" s="229"/>
      <c r="BX207" s="229"/>
      <c r="BY207" s="229"/>
      <c r="BZ207" s="229"/>
      <c r="CA207" s="229"/>
      <c r="CB207" s="229"/>
      <c r="CC207" s="229"/>
      <c r="CD207" s="229"/>
      <c r="CE207" s="229"/>
      <c r="CF207" s="229"/>
      <c r="CG207" s="229"/>
      <c r="CH207" s="229"/>
      <c r="CI207" s="229"/>
      <c r="CJ207" s="229"/>
      <c r="CK207" s="229"/>
      <c r="CL207" s="229"/>
      <c r="CM207" s="229"/>
      <c r="CN207" s="229"/>
      <c r="CO207" s="229"/>
      <c r="CP207" s="229"/>
      <c r="CQ207" s="229"/>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c r="DP207" s="229"/>
      <c r="DQ207" s="229"/>
      <c r="DR207" s="229"/>
      <c r="DS207" s="229"/>
      <c r="DT207" s="229"/>
      <c r="DU207" s="229"/>
      <c r="DV207" s="229"/>
      <c r="DW207" s="229"/>
      <c r="DX207" s="229"/>
      <c r="DY207" s="229"/>
      <c r="DZ207" s="229"/>
      <c r="EA207" s="229"/>
      <c r="EB207" s="229"/>
      <c r="EC207" s="229"/>
      <c r="ED207" s="229"/>
      <c r="EE207" s="229"/>
      <c r="EF207" s="229"/>
      <c r="EG207" s="229"/>
      <c r="EH207" s="229"/>
      <c r="EI207" s="229"/>
      <c r="EJ207" s="229"/>
      <c r="EK207" s="229"/>
      <c r="EL207" s="229"/>
      <c r="EM207" s="229"/>
      <c r="EN207" s="229"/>
      <c r="EO207" s="229"/>
      <c r="EP207" s="229"/>
      <c r="EQ207" s="229"/>
      <c r="ER207" s="229"/>
      <c r="ES207" s="229"/>
      <c r="ET207" s="229"/>
      <c r="EU207" s="229"/>
      <c r="EV207" s="229"/>
      <c r="EW207" s="229"/>
      <c r="EX207" s="229"/>
      <c r="EY207" s="229"/>
      <c r="EZ207" s="229"/>
      <c r="FA207" s="229"/>
      <c r="FB207" s="229"/>
      <c r="FC207" s="229"/>
      <c r="FD207" s="229"/>
      <c r="FE207" s="229"/>
      <c r="FF207" s="229"/>
      <c r="FG207" s="229"/>
      <c r="FH207" s="229"/>
      <c r="FI207" s="229"/>
      <c r="FJ207" s="229"/>
      <c r="FK207" s="229"/>
      <c r="FL207" s="229"/>
      <c r="FM207" s="229"/>
      <c r="FN207" s="229"/>
      <c r="FO207" s="229"/>
      <c r="FP207" s="229"/>
      <c r="FQ207" s="229"/>
      <c r="FR207" s="229"/>
      <c r="FS207" s="229"/>
      <c r="FT207" s="229"/>
      <c r="FU207" s="229"/>
      <c r="FV207" s="229"/>
      <c r="FW207" s="229"/>
      <c r="FX207" s="229"/>
      <c r="FY207" s="229"/>
      <c r="FZ207" s="229"/>
      <c r="GA207" s="229"/>
      <c r="GB207" s="229"/>
      <c r="GC207" s="229"/>
      <c r="GD207" s="229"/>
      <c r="GE207" s="229"/>
      <c r="GF207" s="229"/>
      <c r="GG207" s="229"/>
      <c r="GH207" s="229"/>
      <c r="GI207" s="229"/>
      <c r="GJ207" s="229"/>
      <c r="GK207" s="229"/>
      <c r="GL207" s="229"/>
      <c r="GM207" s="229"/>
      <c r="GN207" s="229"/>
      <c r="GO207" s="229"/>
      <c r="GP207" s="229"/>
      <c r="GQ207" s="229"/>
      <c r="GR207" s="229"/>
      <c r="GS207" s="229"/>
      <c r="GT207" s="229"/>
      <c r="GU207" s="229"/>
      <c r="GV207" s="229"/>
      <c r="GW207" s="229"/>
      <c r="GX207" s="229"/>
      <c r="GY207" s="229"/>
      <c r="GZ207" s="229"/>
      <c r="HA207" s="229"/>
      <c r="HB207" s="229"/>
      <c r="HC207" s="229"/>
      <c r="HD207" s="229"/>
      <c r="HE207" s="229"/>
      <c r="HF207" s="229"/>
      <c r="HG207" s="229"/>
      <c r="HH207" s="229"/>
      <c r="HI207" s="229"/>
      <c r="HJ207" s="229"/>
      <c r="HK207" s="229"/>
      <c r="HL207" s="229"/>
      <c r="HM207" s="229"/>
      <c r="HN207" s="229"/>
      <c r="HO207" s="229"/>
      <c r="HP207" s="229"/>
      <c r="HQ207" s="229"/>
      <c r="HR207" s="229"/>
      <c r="HS207" s="229"/>
      <c r="HT207" s="229"/>
      <c r="HU207" s="229"/>
      <c r="HV207" s="229"/>
      <c r="HW207" s="229"/>
      <c r="HX207" s="229"/>
      <c r="HY207" s="229"/>
      <c r="HZ207" s="229"/>
      <c r="IA207" s="229"/>
      <c r="IB207" s="229"/>
      <c r="IC207" s="229"/>
      <c r="ID207" s="229"/>
      <c r="IE207" s="229"/>
      <c r="IF207" s="229"/>
      <c r="IG207" s="229"/>
      <c r="IH207" s="229"/>
      <c r="II207" s="229"/>
      <c r="IJ207" s="229"/>
      <c r="IK207" s="229"/>
      <c r="IL207" s="229"/>
      <c r="IM207" s="229"/>
      <c r="IN207" s="229"/>
      <c r="IO207" s="229"/>
      <c r="IP207" s="229"/>
      <c r="IQ207" s="229"/>
      <c r="IR207" s="229"/>
      <c r="IS207" s="229"/>
      <c r="IT207" s="229"/>
      <c r="IU207" s="229"/>
    </row>
    <row r="208" spans="1:255" s="225" customFormat="1" x14ac:dyDescent="0.35">
      <c r="A208" s="249"/>
      <c r="B208" s="272" t="s">
        <v>407</v>
      </c>
      <c r="C208" s="6">
        <f t="shared" ref="C208:C220" si="6">+C207+1</f>
        <v>2</v>
      </c>
      <c r="D208" s="757"/>
      <c r="E208" s="757"/>
      <c r="F208" s="757"/>
      <c r="G208" s="757"/>
      <c r="H208" s="446"/>
      <c r="I208" s="756"/>
      <c r="J208" s="448"/>
      <c r="K208" s="275"/>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c r="BE208" s="229"/>
      <c r="BF208" s="229"/>
      <c r="BG208" s="229"/>
      <c r="BH208" s="229"/>
      <c r="BI208" s="229"/>
      <c r="BJ208" s="229"/>
      <c r="BK208" s="229"/>
      <c r="BL208" s="229"/>
      <c r="BM208" s="229"/>
      <c r="BN208" s="229"/>
      <c r="BO208" s="229"/>
      <c r="BP208" s="229"/>
      <c r="BQ208" s="229"/>
      <c r="BR208" s="229"/>
      <c r="BS208" s="229"/>
      <c r="BT208" s="229"/>
      <c r="BU208" s="229"/>
      <c r="BV208" s="229"/>
      <c r="BW208" s="229"/>
      <c r="BX208" s="229"/>
      <c r="BY208" s="229"/>
      <c r="BZ208" s="229"/>
      <c r="CA208" s="229"/>
      <c r="CB208" s="229"/>
      <c r="CC208" s="229"/>
      <c r="CD208" s="229"/>
      <c r="CE208" s="229"/>
      <c r="CF208" s="229"/>
      <c r="CG208" s="229"/>
      <c r="CH208" s="229"/>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c r="DP208" s="229"/>
      <c r="DQ208" s="229"/>
      <c r="DR208" s="229"/>
      <c r="DS208" s="229"/>
      <c r="DT208" s="229"/>
      <c r="DU208" s="229"/>
      <c r="DV208" s="229"/>
      <c r="DW208" s="229"/>
      <c r="DX208" s="229"/>
      <c r="DY208" s="229"/>
      <c r="DZ208" s="229"/>
      <c r="EA208" s="229"/>
      <c r="EB208" s="229"/>
      <c r="EC208" s="229"/>
      <c r="ED208" s="229"/>
      <c r="EE208" s="229"/>
      <c r="EF208" s="229"/>
      <c r="EG208" s="229"/>
      <c r="EH208" s="229"/>
      <c r="EI208" s="229"/>
      <c r="EJ208" s="229"/>
      <c r="EK208" s="229"/>
      <c r="EL208" s="229"/>
      <c r="EM208" s="229"/>
      <c r="EN208" s="229"/>
      <c r="EO208" s="229"/>
      <c r="EP208" s="229"/>
      <c r="EQ208" s="229"/>
      <c r="ER208" s="229"/>
      <c r="ES208" s="229"/>
      <c r="ET208" s="229"/>
      <c r="EU208" s="229"/>
      <c r="EV208" s="229"/>
      <c r="EW208" s="229"/>
      <c r="EX208" s="229"/>
      <c r="EY208" s="229"/>
      <c r="EZ208" s="229"/>
      <c r="FA208" s="229"/>
      <c r="FB208" s="229"/>
      <c r="FC208" s="229"/>
      <c r="FD208" s="229"/>
      <c r="FE208" s="229"/>
      <c r="FF208" s="229"/>
      <c r="FG208" s="229"/>
      <c r="FH208" s="229"/>
      <c r="FI208" s="229"/>
      <c r="FJ208" s="229"/>
      <c r="FK208" s="229"/>
      <c r="FL208" s="229"/>
      <c r="FM208" s="229"/>
      <c r="FN208" s="229"/>
      <c r="FO208" s="229"/>
      <c r="FP208" s="229"/>
      <c r="FQ208" s="229"/>
      <c r="FR208" s="229"/>
      <c r="FS208" s="229"/>
      <c r="FT208" s="229"/>
      <c r="FU208" s="229"/>
      <c r="FV208" s="229"/>
      <c r="FW208" s="229"/>
      <c r="FX208" s="229"/>
      <c r="FY208" s="229"/>
      <c r="FZ208" s="229"/>
      <c r="GA208" s="229"/>
      <c r="GB208" s="229"/>
      <c r="GC208" s="229"/>
      <c r="GD208" s="229"/>
      <c r="GE208" s="229"/>
      <c r="GF208" s="229"/>
      <c r="GG208" s="229"/>
      <c r="GH208" s="229"/>
      <c r="GI208" s="229"/>
      <c r="GJ208" s="229"/>
      <c r="GK208" s="229"/>
      <c r="GL208" s="229"/>
      <c r="GM208" s="229"/>
      <c r="GN208" s="229"/>
      <c r="GO208" s="229"/>
      <c r="GP208" s="229"/>
      <c r="GQ208" s="229"/>
      <c r="GR208" s="229"/>
      <c r="GS208" s="229"/>
      <c r="GT208" s="229"/>
      <c r="GU208" s="229"/>
      <c r="GV208" s="229"/>
      <c r="GW208" s="229"/>
      <c r="GX208" s="229"/>
      <c r="GY208" s="229"/>
      <c r="GZ208" s="229"/>
      <c r="HA208" s="229"/>
      <c r="HB208" s="229"/>
      <c r="HC208" s="229"/>
      <c r="HD208" s="229"/>
      <c r="HE208" s="229"/>
      <c r="HF208" s="229"/>
      <c r="HG208" s="229"/>
      <c r="HH208" s="229"/>
      <c r="HI208" s="229"/>
      <c r="HJ208" s="229"/>
      <c r="HK208" s="229"/>
      <c r="HL208" s="229"/>
      <c r="HM208" s="229"/>
      <c r="HN208" s="229"/>
      <c r="HO208" s="229"/>
      <c r="HP208" s="229"/>
      <c r="HQ208" s="229"/>
      <c r="HR208" s="229"/>
      <c r="HS208" s="229"/>
      <c r="HT208" s="229"/>
      <c r="HU208" s="229"/>
      <c r="HV208" s="229"/>
      <c r="HW208" s="229"/>
      <c r="HX208" s="229"/>
      <c r="HY208" s="229"/>
      <c r="HZ208" s="229"/>
      <c r="IA208" s="229"/>
      <c r="IB208" s="229"/>
      <c r="IC208" s="229"/>
      <c r="ID208" s="229"/>
      <c r="IE208" s="229"/>
      <c r="IF208" s="229"/>
      <c r="IG208" s="229"/>
      <c r="IH208" s="229"/>
      <c r="II208" s="229"/>
      <c r="IJ208" s="229"/>
      <c r="IK208" s="229"/>
      <c r="IL208" s="229"/>
      <c r="IM208" s="229"/>
      <c r="IN208" s="229"/>
      <c r="IO208" s="229"/>
      <c r="IP208" s="229"/>
      <c r="IQ208" s="229"/>
      <c r="IR208" s="229"/>
      <c r="IS208" s="229"/>
      <c r="IT208" s="229"/>
      <c r="IU208" s="229"/>
    </row>
    <row r="209" spans="1:255" s="225" customFormat="1" x14ac:dyDescent="0.35">
      <c r="A209" s="249"/>
      <c r="B209" s="272" t="s">
        <v>415</v>
      </c>
      <c r="C209" s="6">
        <f t="shared" si="6"/>
        <v>3</v>
      </c>
      <c r="D209" s="757"/>
      <c r="E209" s="757"/>
      <c r="F209" s="757"/>
      <c r="G209" s="757"/>
      <c r="H209" s="446"/>
      <c r="I209" s="756"/>
      <c r="J209" s="448"/>
      <c r="K209" s="275"/>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c r="BD209" s="229"/>
      <c r="BE209" s="229"/>
      <c r="BF209" s="229"/>
      <c r="BG209" s="229"/>
      <c r="BH209" s="229"/>
      <c r="BI209" s="229"/>
      <c r="BJ209" s="229"/>
      <c r="BK209" s="229"/>
      <c r="BL209" s="229"/>
      <c r="BM209" s="229"/>
      <c r="BN209" s="229"/>
      <c r="BO209" s="229"/>
      <c r="BP209" s="229"/>
      <c r="BQ209" s="229"/>
      <c r="BR209" s="229"/>
      <c r="BS209" s="229"/>
      <c r="BT209" s="229"/>
      <c r="BU209" s="229"/>
      <c r="BV209" s="229"/>
      <c r="BW209" s="229"/>
      <c r="BX209" s="229"/>
      <c r="BY209" s="229"/>
      <c r="BZ209" s="229"/>
      <c r="CA209" s="229"/>
      <c r="CB209" s="229"/>
      <c r="CC209" s="229"/>
      <c r="CD209" s="229"/>
      <c r="CE209" s="229"/>
      <c r="CF209" s="229"/>
      <c r="CG209" s="229"/>
      <c r="CH209" s="229"/>
      <c r="CI209" s="229"/>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c r="DP209" s="229"/>
      <c r="DQ209" s="229"/>
      <c r="DR209" s="229"/>
      <c r="DS209" s="229"/>
      <c r="DT209" s="229"/>
      <c r="DU209" s="229"/>
      <c r="DV209" s="229"/>
      <c r="DW209" s="229"/>
      <c r="DX209" s="229"/>
      <c r="DY209" s="229"/>
      <c r="DZ209" s="229"/>
      <c r="EA209" s="229"/>
      <c r="EB209" s="229"/>
      <c r="EC209" s="229"/>
      <c r="ED209" s="229"/>
      <c r="EE209" s="229"/>
      <c r="EF209" s="229"/>
      <c r="EG209" s="229"/>
      <c r="EH209" s="229"/>
      <c r="EI209" s="229"/>
      <c r="EJ209" s="229"/>
      <c r="EK209" s="229"/>
      <c r="EL209" s="229"/>
      <c r="EM209" s="229"/>
      <c r="EN209" s="229"/>
      <c r="EO209" s="229"/>
      <c r="EP209" s="229"/>
      <c r="EQ209" s="229"/>
      <c r="ER209" s="229"/>
      <c r="ES209" s="229"/>
      <c r="ET209" s="229"/>
      <c r="EU209" s="229"/>
      <c r="EV209" s="229"/>
      <c r="EW209" s="229"/>
      <c r="EX209" s="229"/>
      <c r="EY209" s="229"/>
      <c r="EZ209" s="229"/>
      <c r="FA209" s="229"/>
      <c r="FB209" s="229"/>
      <c r="FC209" s="229"/>
      <c r="FD209" s="229"/>
      <c r="FE209" s="229"/>
      <c r="FF209" s="229"/>
      <c r="FG209" s="229"/>
      <c r="FH209" s="229"/>
      <c r="FI209" s="229"/>
      <c r="FJ209" s="229"/>
      <c r="FK209" s="229"/>
      <c r="FL209" s="229"/>
      <c r="FM209" s="229"/>
      <c r="FN209" s="229"/>
      <c r="FO209" s="229"/>
      <c r="FP209" s="229"/>
      <c r="FQ209" s="229"/>
      <c r="FR209" s="229"/>
      <c r="FS209" s="229"/>
      <c r="FT209" s="229"/>
      <c r="FU209" s="229"/>
      <c r="FV209" s="229"/>
      <c r="FW209" s="229"/>
      <c r="FX209" s="229"/>
      <c r="FY209" s="229"/>
      <c r="FZ209" s="229"/>
      <c r="GA209" s="229"/>
      <c r="GB209" s="229"/>
      <c r="GC209" s="229"/>
      <c r="GD209" s="229"/>
      <c r="GE209" s="229"/>
      <c r="GF209" s="229"/>
      <c r="GG209" s="229"/>
      <c r="GH209" s="229"/>
      <c r="GI209" s="229"/>
      <c r="GJ209" s="229"/>
      <c r="GK209" s="229"/>
      <c r="GL209" s="229"/>
      <c r="GM209" s="229"/>
      <c r="GN209" s="229"/>
      <c r="GO209" s="229"/>
      <c r="GP209" s="229"/>
      <c r="GQ209" s="229"/>
      <c r="GR209" s="229"/>
      <c r="GS209" s="229"/>
      <c r="GT209" s="229"/>
      <c r="GU209" s="229"/>
      <c r="GV209" s="229"/>
      <c r="GW209" s="229"/>
      <c r="GX209" s="229"/>
      <c r="GY209" s="229"/>
      <c r="GZ209" s="229"/>
      <c r="HA209" s="229"/>
      <c r="HB209" s="229"/>
      <c r="HC209" s="229"/>
      <c r="HD209" s="229"/>
      <c r="HE209" s="229"/>
      <c r="HF209" s="229"/>
      <c r="HG209" s="229"/>
      <c r="HH209" s="229"/>
      <c r="HI209" s="229"/>
      <c r="HJ209" s="229"/>
      <c r="HK209" s="229"/>
      <c r="HL209" s="229"/>
      <c r="HM209" s="229"/>
      <c r="HN209" s="229"/>
      <c r="HO209" s="229"/>
      <c r="HP209" s="229"/>
      <c r="HQ209" s="229"/>
      <c r="HR209" s="229"/>
      <c r="HS209" s="229"/>
      <c r="HT209" s="229"/>
      <c r="HU209" s="229"/>
      <c r="HV209" s="229"/>
      <c r="HW209" s="229"/>
      <c r="HX209" s="229"/>
      <c r="HY209" s="229"/>
      <c r="HZ209" s="229"/>
      <c r="IA209" s="229"/>
      <c r="IB209" s="229"/>
      <c r="IC209" s="229"/>
      <c r="ID209" s="229"/>
      <c r="IE209" s="229"/>
      <c r="IF209" s="229"/>
      <c r="IG209" s="229"/>
      <c r="IH209" s="229"/>
      <c r="II209" s="229"/>
      <c r="IJ209" s="229"/>
      <c r="IK209" s="229"/>
      <c r="IL209" s="229"/>
      <c r="IM209" s="229"/>
      <c r="IN209" s="229"/>
      <c r="IO209" s="229"/>
      <c r="IP209" s="229"/>
      <c r="IQ209" s="229"/>
      <c r="IR209" s="229"/>
      <c r="IS209" s="229"/>
      <c r="IT209" s="229"/>
      <c r="IU209" s="229"/>
    </row>
    <row r="210" spans="1:255" s="225" customFormat="1" x14ac:dyDescent="0.35">
      <c r="A210" s="249"/>
      <c r="B210" s="272" t="s">
        <v>416</v>
      </c>
      <c r="C210" s="6">
        <f t="shared" si="6"/>
        <v>4</v>
      </c>
      <c r="D210" s="757"/>
      <c r="E210" s="757"/>
      <c r="F210" s="757"/>
      <c r="G210" s="757"/>
      <c r="H210" s="446"/>
      <c r="I210" s="756"/>
      <c r="J210" s="448"/>
      <c r="K210" s="275"/>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c r="BE210" s="229"/>
      <c r="BF210" s="229"/>
      <c r="BG210" s="229"/>
      <c r="BH210" s="229"/>
      <c r="BI210" s="229"/>
      <c r="BJ210" s="229"/>
      <c r="BK210" s="229"/>
      <c r="BL210" s="229"/>
      <c r="BM210" s="229"/>
      <c r="BN210" s="229"/>
      <c r="BO210" s="229"/>
      <c r="BP210" s="229"/>
      <c r="BQ210" s="229"/>
      <c r="BR210" s="229"/>
      <c r="BS210" s="229"/>
      <c r="BT210" s="229"/>
      <c r="BU210" s="229"/>
      <c r="BV210" s="229"/>
      <c r="BW210" s="229"/>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c r="DP210" s="229"/>
      <c r="DQ210" s="229"/>
      <c r="DR210" s="229"/>
      <c r="DS210" s="229"/>
      <c r="DT210" s="229"/>
      <c r="DU210" s="229"/>
      <c r="DV210" s="229"/>
      <c r="DW210" s="229"/>
      <c r="DX210" s="229"/>
      <c r="DY210" s="229"/>
      <c r="DZ210" s="229"/>
      <c r="EA210" s="229"/>
      <c r="EB210" s="229"/>
      <c r="EC210" s="229"/>
      <c r="ED210" s="229"/>
      <c r="EE210" s="229"/>
      <c r="EF210" s="229"/>
      <c r="EG210" s="229"/>
      <c r="EH210" s="229"/>
      <c r="EI210" s="229"/>
      <c r="EJ210" s="229"/>
      <c r="EK210" s="229"/>
      <c r="EL210" s="229"/>
      <c r="EM210" s="229"/>
      <c r="EN210" s="229"/>
      <c r="EO210" s="229"/>
      <c r="EP210" s="229"/>
      <c r="EQ210" s="229"/>
      <c r="ER210" s="229"/>
      <c r="ES210" s="229"/>
      <c r="ET210" s="229"/>
      <c r="EU210" s="229"/>
      <c r="EV210" s="229"/>
      <c r="EW210" s="229"/>
      <c r="EX210" s="229"/>
      <c r="EY210" s="229"/>
      <c r="EZ210" s="229"/>
      <c r="FA210" s="229"/>
      <c r="FB210" s="229"/>
      <c r="FC210" s="229"/>
      <c r="FD210" s="229"/>
      <c r="FE210" s="229"/>
      <c r="FF210" s="229"/>
      <c r="FG210" s="229"/>
      <c r="FH210" s="229"/>
      <c r="FI210" s="229"/>
      <c r="FJ210" s="229"/>
      <c r="FK210" s="229"/>
      <c r="FL210" s="229"/>
      <c r="FM210" s="229"/>
      <c r="FN210" s="229"/>
      <c r="FO210" s="229"/>
      <c r="FP210" s="229"/>
      <c r="FQ210" s="229"/>
      <c r="FR210" s="229"/>
      <c r="FS210" s="229"/>
      <c r="FT210" s="229"/>
      <c r="FU210" s="229"/>
      <c r="FV210" s="229"/>
      <c r="FW210" s="229"/>
      <c r="FX210" s="229"/>
      <c r="FY210" s="229"/>
      <c r="FZ210" s="229"/>
      <c r="GA210" s="229"/>
      <c r="GB210" s="229"/>
      <c r="GC210" s="229"/>
      <c r="GD210" s="229"/>
      <c r="GE210" s="229"/>
      <c r="GF210" s="229"/>
      <c r="GG210" s="229"/>
      <c r="GH210" s="229"/>
      <c r="GI210" s="229"/>
      <c r="GJ210" s="229"/>
      <c r="GK210" s="229"/>
      <c r="GL210" s="229"/>
      <c r="GM210" s="229"/>
      <c r="GN210" s="229"/>
      <c r="GO210" s="229"/>
      <c r="GP210" s="229"/>
      <c r="GQ210" s="229"/>
      <c r="GR210" s="229"/>
      <c r="GS210" s="229"/>
      <c r="GT210" s="229"/>
      <c r="GU210" s="229"/>
      <c r="GV210" s="229"/>
      <c r="GW210" s="229"/>
      <c r="GX210" s="229"/>
      <c r="GY210" s="229"/>
      <c r="GZ210" s="229"/>
      <c r="HA210" s="229"/>
      <c r="HB210" s="229"/>
      <c r="HC210" s="229"/>
      <c r="HD210" s="229"/>
      <c r="HE210" s="229"/>
      <c r="HF210" s="229"/>
      <c r="HG210" s="229"/>
      <c r="HH210" s="229"/>
      <c r="HI210" s="229"/>
      <c r="HJ210" s="229"/>
      <c r="HK210" s="229"/>
      <c r="HL210" s="229"/>
      <c r="HM210" s="229"/>
      <c r="HN210" s="229"/>
      <c r="HO210" s="229"/>
      <c r="HP210" s="229"/>
      <c r="HQ210" s="229"/>
      <c r="HR210" s="229"/>
      <c r="HS210" s="229"/>
      <c r="HT210" s="229"/>
      <c r="HU210" s="229"/>
      <c r="HV210" s="229"/>
      <c r="HW210" s="229"/>
      <c r="HX210" s="229"/>
      <c r="HY210" s="229"/>
      <c r="HZ210" s="229"/>
      <c r="IA210" s="229"/>
      <c r="IB210" s="229"/>
      <c r="IC210" s="229"/>
      <c r="ID210" s="229"/>
      <c r="IE210" s="229"/>
      <c r="IF210" s="229"/>
      <c r="IG210" s="229"/>
      <c r="IH210" s="229"/>
      <c r="II210" s="229"/>
      <c r="IJ210" s="229"/>
      <c r="IK210" s="229"/>
      <c r="IL210" s="229"/>
      <c r="IM210" s="229"/>
      <c r="IN210" s="229"/>
      <c r="IO210" s="229"/>
      <c r="IP210" s="229"/>
      <c r="IQ210" s="229"/>
      <c r="IR210" s="229"/>
      <c r="IS210" s="229"/>
      <c r="IT210" s="229"/>
      <c r="IU210" s="229"/>
    </row>
    <row r="211" spans="1:255" s="225" customFormat="1" x14ac:dyDescent="0.35">
      <c r="A211" s="249"/>
      <c r="B211" s="272" t="s">
        <v>417</v>
      </c>
      <c r="C211" s="6">
        <f t="shared" si="6"/>
        <v>5</v>
      </c>
      <c r="D211" s="757"/>
      <c r="E211" s="757"/>
      <c r="F211" s="757"/>
      <c r="G211" s="757"/>
      <c r="H211" s="446"/>
      <c r="I211" s="756"/>
      <c r="J211" s="448"/>
      <c r="K211" s="275"/>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c r="BE211" s="229"/>
      <c r="BF211" s="229"/>
      <c r="BG211" s="229"/>
      <c r="BH211" s="229"/>
      <c r="BI211" s="229"/>
      <c r="BJ211" s="229"/>
      <c r="BK211" s="229"/>
      <c r="BL211" s="229"/>
      <c r="BM211" s="229"/>
      <c r="BN211" s="229"/>
      <c r="BO211" s="229"/>
      <c r="BP211" s="229"/>
      <c r="BQ211" s="229"/>
      <c r="BR211" s="229"/>
      <c r="BS211" s="229"/>
      <c r="BT211" s="229"/>
      <c r="BU211" s="229"/>
      <c r="BV211" s="229"/>
      <c r="BW211" s="229"/>
      <c r="BX211" s="229"/>
      <c r="BY211" s="229"/>
      <c r="BZ211" s="229"/>
      <c r="CA211" s="229"/>
      <c r="CB211" s="229"/>
      <c r="CC211" s="229"/>
      <c r="CD211" s="229"/>
      <c r="CE211" s="229"/>
      <c r="CF211" s="229"/>
      <c r="CG211" s="229"/>
      <c r="CH211" s="229"/>
      <c r="CI211" s="229"/>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c r="DP211" s="229"/>
      <c r="DQ211" s="229"/>
      <c r="DR211" s="229"/>
      <c r="DS211" s="229"/>
      <c r="DT211" s="229"/>
      <c r="DU211" s="229"/>
      <c r="DV211" s="229"/>
      <c r="DW211" s="229"/>
      <c r="DX211" s="229"/>
      <c r="DY211" s="229"/>
      <c r="DZ211" s="229"/>
      <c r="EA211" s="229"/>
      <c r="EB211" s="229"/>
      <c r="EC211" s="229"/>
      <c r="ED211" s="229"/>
      <c r="EE211" s="229"/>
      <c r="EF211" s="229"/>
      <c r="EG211" s="229"/>
      <c r="EH211" s="229"/>
      <c r="EI211" s="229"/>
      <c r="EJ211" s="229"/>
      <c r="EK211" s="229"/>
      <c r="EL211" s="229"/>
      <c r="EM211" s="229"/>
      <c r="EN211" s="229"/>
      <c r="EO211" s="229"/>
      <c r="EP211" s="229"/>
      <c r="EQ211" s="229"/>
      <c r="ER211" s="229"/>
      <c r="ES211" s="229"/>
      <c r="ET211" s="229"/>
      <c r="EU211" s="229"/>
      <c r="EV211" s="229"/>
      <c r="EW211" s="229"/>
      <c r="EX211" s="229"/>
      <c r="EY211" s="229"/>
      <c r="EZ211" s="229"/>
      <c r="FA211" s="229"/>
      <c r="FB211" s="229"/>
      <c r="FC211" s="229"/>
      <c r="FD211" s="229"/>
      <c r="FE211" s="229"/>
      <c r="FF211" s="229"/>
      <c r="FG211" s="229"/>
      <c r="FH211" s="229"/>
      <c r="FI211" s="229"/>
      <c r="FJ211" s="229"/>
      <c r="FK211" s="229"/>
      <c r="FL211" s="229"/>
      <c r="FM211" s="229"/>
      <c r="FN211" s="229"/>
      <c r="FO211" s="229"/>
      <c r="FP211" s="229"/>
      <c r="FQ211" s="229"/>
      <c r="FR211" s="229"/>
      <c r="FS211" s="229"/>
      <c r="FT211" s="229"/>
      <c r="FU211" s="229"/>
      <c r="FV211" s="229"/>
      <c r="FW211" s="229"/>
      <c r="FX211" s="229"/>
      <c r="FY211" s="229"/>
      <c r="FZ211" s="229"/>
      <c r="GA211" s="229"/>
      <c r="GB211" s="229"/>
      <c r="GC211" s="229"/>
      <c r="GD211" s="229"/>
      <c r="GE211" s="229"/>
      <c r="GF211" s="229"/>
      <c r="GG211" s="229"/>
      <c r="GH211" s="229"/>
      <c r="GI211" s="229"/>
      <c r="GJ211" s="229"/>
      <c r="GK211" s="229"/>
      <c r="GL211" s="229"/>
      <c r="GM211" s="229"/>
      <c r="GN211" s="229"/>
      <c r="GO211" s="229"/>
      <c r="GP211" s="229"/>
      <c r="GQ211" s="229"/>
      <c r="GR211" s="229"/>
      <c r="GS211" s="229"/>
      <c r="GT211" s="229"/>
      <c r="GU211" s="229"/>
      <c r="GV211" s="229"/>
      <c r="GW211" s="229"/>
      <c r="GX211" s="229"/>
      <c r="GY211" s="229"/>
      <c r="GZ211" s="229"/>
      <c r="HA211" s="229"/>
      <c r="HB211" s="229"/>
      <c r="HC211" s="229"/>
      <c r="HD211" s="229"/>
      <c r="HE211" s="229"/>
      <c r="HF211" s="229"/>
      <c r="HG211" s="229"/>
      <c r="HH211" s="229"/>
      <c r="HI211" s="229"/>
      <c r="HJ211" s="229"/>
      <c r="HK211" s="229"/>
      <c r="HL211" s="229"/>
      <c r="HM211" s="229"/>
      <c r="HN211" s="229"/>
      <c r="HO211" s="229"/>
      <c r="HP211" s="229"/>
      <c r="HQ211" s="229"/>
      <c r="HR211" s="229"/>
      <c r="HS211" s="229"/>
      <c r="HT211" s="229"/>
      <c r="HU211" s="229"/>
      <c r="HV211" s="229"/>
      <c r="HW211" s="229"/>
      <c r="HX211" s="229"/>
      <c r="HY211" s="229"/>
      <c r="HZ211" s="229"/>
      <c r="IA211" s="229"/>
      <c r="IB211" s="229"/>
      <c r="IC211" s="229"/>
      <c r="ID211" s="229"/>
      <c r="IE211" s="229"/>
      <c r="IF211" s="229"/>
      <c r="IG211" s="229"/>
      <c r="IH211" s="229"/>
      <c r="II211" s="229"/>
      <c r="IJ211" s="229"/>
      <c r="IK211" s="229"/>
      <c r="IL211" s="229"/>
      <c r="IM211" s="229"/>
      <c r="IN211" s="229"/>
      <c r="IO211" s="229"/>
      <c r="IP211" s="229"/>
      <c r="IQ211" s="229"/>
      <c r="IR211" s="229"/>
      <c r="IS211" s="229"/>
      <c r="IT211" s="229"/>
      <c r="IU211" s="229"/>
    </row>
    <row r="212" spans="1:255" s="225" customFormat="1" x14ac:dyDescent="0.35">
      <c r="A212" s="249"/>
      <c r="B212" s="272" t="s">
        <v>418</v>
      </c>
      <c r="C212" s="6">
        <f t="shared" si="6"/>
        <v>6</v>
      </c>
      <c r="D212" s="757"/>
      <c r="E212" s="757"/>
      <c r="F212" s="757"/>
      <c r="G212" s="757"/>
      <c r="H212" s="446"/>
      <c r="I212" s="756"/>
      <c r="J212" s="448"/>
      <c r="K212" s="275"/>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c r="BD212" s="229"/>
      <c r="BE212" s="229"/>
      <c r="BF212" s="229"/>
      <c r="BG212" s="229"/>
      <c r="BH212" s="229"/>
      <c r="BI212" s="229"/>
      <c r="BJ212" s="229"/>
      <c r="BK212" s="229"/>
      <c r="BL212" s="229"/>
      <c r="BM212" s="229"/>
      <c r="BN212" s="229"/>
      <c r="BO212" s="229"/>
      <c r="BP212" s="229"/>
      <c r="BQ212" s="229"/>
      <c r="BR212" s="229"/>
      <c r="BS212" s="229"/>
      <c r="BT212" s="229"/>
      <c r="BU212" s="229"/>
      <c r="BV212" s="229"/>
      <c r="BW212" s="229"/>
      <c r="BX212" s="229"/>
      <c r="BY212" s="229"/>
      <c r="BZ212" s="229"/>
      <c r="CA212" s="229"/>
      <c r="CB212" s="229"/>
      <c r="CC212" s="229"/>
      <c r="CD212" s="229"/>
      <c r="CE212" s="229"/>
      <c r="CF212" s="229"/>
      <c r="CG212" s="229"/>
      <c r="CH212" s="229"/>
      <c r="CI212" s="229"/>
      <c r="CJ212" s="229"/>
      <c r="CK212" s="229"/>
      <c r="CL212" s="229"/>
      <c r="CM212" s="229"/>
      <c r="CN212" s="229"/>
      <c r="CO212" s="229"/>
      <c r="CP212" s="229"/>
      <c r="CQ212" s="229"/>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c r="DP212" s="229"/>
      <c r="DQ212" s="229"/>
      <c r="DR212" s="229"/>
      <c r="DS212" s="229"/>
      <c r="DT212" s="229"/>
      <c r="DU212" s="229"/>
      <c r="DV212" s="229"/>
      <c r="DW212" s="229"/>
      <c r="DX212" s="229"/>
      <c r="DY212" s="229"/>
      <c r="DZ212" s="229"/>
      <c r="EA212" s="229"/>
      <c r="EB212" s="229"/>
      <c r="EC212" s="229"/>
      <c r="ED212" s="229"/>
      <c r="EE212" s="229"/>
      <c r="EF212" s="229"/>
      <c r="EG212" s="229"/>
      <c r="EH212" s="229"/>
      <c r="EI212" s="229"/>
      <c r="EJ212" s="229"/>
      <c r="EK212" s="229"/>
      <c r="EL212" s="229"/>
      <c r="EM212" s="229"/>
      <c r="EN212" s="229"/>
      <c r="EO212" s="229"/>
      <c r="EP212" s="229"/>
      <c r="EQ212" s="229"/>
      <c r="ER212" s="229"/>
      <c r="ES212" s="229"/>
      <c r="ET212" s="229"/>
      <c r="EU212" s="229"/>
      <c r="EV212" s="229"/>
      <c r="EW212" s="229"/>
      <c r="EX212" s="229"/>
      <c r="EY212" s="229"/>
      <c r="EZ212" s="229"/>
      <c r="FA212" s="229"/>
      <c r="FB212" s="229"/>
      <c r="FC212" s="229"/>
      <c r="FD212" s="229"/>
      <c r="FE212" s="229"/>
      <c r="FF212" s="229"/>
      <c r="FG212" s="229"/>
      <c r="FH212" s="229"/>
      <c r="FI212" s="229"/>
      <c r="FJ212" s="229"/>
      <c r="FK212" s="229"/>
      <c r="FL212" s="229"/>
      <c r="FM212" s="229"/>
      <c r="FN212" s="229"/>
      <c r="FO212" s="229"/>
      <c r="FP212" s="229"/>
      <c r="FQ212" s="229"/>
      <c r="FR212" s="229"/>
      <c r="FS212" s="229"/>
      <c r="FT212" s="229"/>
      <c r="FU212" s="229"/>
      <c r="FV212" s="229"/>
      <c r="FW212" s="229"/>
      <c r="FX212" s="229"/>
      <c r="FY212" s="229"/>
      <c r="FZ212" s="229"/>
      <c r="GA212" s="229"/>
      <c r="GB212" s="229"/>
      <c r="GC212" s="229"/>
      <c r="GD212" s="229"/>
      <c r="GE212" s="229"/>
      <c r="GF212" s="229"/>
      <c r="GG212" s="229"/>
      <c r="GH212" s="229"/>
      <c r="GI212" s="229"/>
      <c r="GJ212" s="229"/>
      <c r="GK212" s="229"/>
      <c r="GL212" s="229"/>
      <c r="GM212" s="229"/>
      <c r="GN212" s="229"/>
      <c r="GO212" s="229"/>
      <c r="GP212" s="229"/>
      <c r="GQ212" s="229"/>
      <c r="GR212" s="229"/>
      <c r="GS212" s="229"/>
      <c r="GT212" s="229"/>
      <c r="GU212" s="229"/>
      <c r="GV212" s="229"/>
      <c r="GW212" s="229"/>
      <c r="GX212" s="229"/>
      <c r="GY212" s="229"/>
      <c r="GZ212" s="229"/>
      <c r="HA212" s="229"/>
      <c r="HB212" s="229"/>
      <c r="HC212" s="229"/>
      <c r="HD212" s="229"/>
      <c r="HE212" s="229"/>
      <c r="HF212" s="229"/>
      <c r="HG212" s="229"/>
      <c r="HH212" s="229"/>
      <c r="HI212" s="229"/>
      <c r="HJ212" s="229"/>
      <c r="HK212" s="229"/>
      <c r="HL212" s="229"/>
      <c r="HM212" s="229"/>
      <c r="HN212" s="229"/>
      <c r="HO212" s="229"/>
      <c r="HP212" s="229"/>
      <c r="HQ212" s="229"/>
      <c r="HR212" s="229"/>
      <c r="HS212" s="229"/>
      <c r="HT212" s="229"/>
      <c r="HU212" s="229"/>
      <c r="HV212" s="229"/>
      <c r="HW212" s="229"/>
      <c r="HX212" s="229"/>
      <c r="HY212" s="229"/>
      <c r="HZ212" s="229"/>
      <c r="IA212" s="229"/>
      <c r="IB212" s="229"/>
      <c r="IC212" s="229"/>
      <c r="ID212" s="229"/>
      <c r="IE212" s="229"/>
      <c r="IF212" s="229"/>
      <c r="IG212" s="229"/>
      <c r="IH212" s="229"/>
      <c r="II212" s="229"/>
      <c r="IJ212" s="229"/>
      <c r="IK212" s="229"/>
      <c r="IL212" s="229"/>
      <c r="IM212" s="229"/>
      <c r="IN212" s="229"/>
      <c r="IO212" s="229"/>
      <c r="IP212" s="229"/>
      <c r="IQ212" s="229"/>
      <c r="IR212" s="229"/>
      <c r="IS212" s="229"/>
      <c r="IT212" s="229"/>
      <c r="IU212" s="229"/>
    </row>
    <row r="213" spans="1:255" s="225" customFormat="1" ht="20" x14ac:dyDescent="0.35">
      <c r="A213" s="249"/>
      <c r="B213" s="272" t="s">
        <v>419</v>
      </c>
      <c r="C213" s="6">
        <f t="shared" si="6"/>
        <v>7</v>
      </c>
      <c r="D213" s="757"/>
      <c r="E213" s="757"/>
      <c r="F213" s="757"/>
      <c r="G213" s="757"/>
      <c r="H213" s="446"/>
      <c r="I213" s="756"/>
      <c r="J213" s="448"/>
      <c r="K213" s="275"/>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c r="HO213" s="229"/>
      <c r="HP213" s="229"/>
      <c r="HQ213" s="229"/>
      <c r="HR213" s="229"/>
      <c r="HS213" s="229"/>
      <c r="HT213" s="229"/>
      <c r="HU213" s="229"/>
      <c r="HV213" s="229"/>
      <c r="HW213" s="229"/>
      <c r="HX213" s="229"/>
      <c r="HY213" s="229"/>
      <c r="HZ213" s="229"/>
      <c r="IA213" s="229"/>
      <c r="IB213" s="229"/>
      <c r="IC213" s="229"/>
      <c r="ID213" s="229"/>
      <c r="IE213" s="229"/>
      <c r="IF213" s="229"/>
      <c r="IG213" s="229"/>
      <c r="IH213" s="229"/>
      <c r="II213" s="229"/>
      <c r="IJ213" s="229"/>
      <c r="IK213" s="229"/>
      <c r="IL213" s="229"/>
      <c r="IM213" s="229"/>
      <c r="IN213" s="229"/>
      <c r="IO213" s="229"/>
      <c r="IP213" s="229"/>
      <c r="IQ213" s="229"/>
      <c r="IR213" s="229"/>
      <c r="IS213" s="229"/>
      <c r="IT213" s="229"/>
      <c r="IU213" s="229"/>
    </row>
    <row r="214" spans="1:255" s="225" customFormat="1" ht="44.5" customHeight="1" x14ac:dyDescent="0.35">
      <c r="A214" s="249"/>
      <c r="B214" s="272" t="s">
        <v>420</v>
      </c>
      <c r="C214" s="6">
        <f t="shared" si="6"/>
        <v>8</v>
      </c>
      <c r="D214" s="757"/>
      <c r="E214" s="757"/>
      <c r="F214" s="757"/>
      <c r="G214" s="757"/>
      <c r="H214" s="446"/>
      <c r="I214" s="756"/>
      <c r="J214" s="448"/>
      <c r="K214" s="275"/>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c r="HO214" s="229"/>
      <c r="HP214" s="229"/>
      <c r="HQ214" s="229"/>
      <c r="HR214" s="229"/>
      <c r="HS214" s="229"/>
      <c r="HT214" s="229"/>
      <c r="HU214" s="229"/>
      <c r="HV214" s="229"/>
      <c r="HW214" s="229"/>
      <c r="HX214" s="229"/>
      <c r="HY214" s="229"/>
      <c r="HZ214" s="229"/>
      <c r="IA214" s="229"/>
      <c r="IB214" s="229"/>
      <c r="IC214" s="229"/>
      <c r="ID214" s="229"/>
      <c r="IE214" s="229"/>
      <c r="IF214" s="229"/>
      <c r="IG214" s="229"/>
      <c r="IH214" s="229"/>
      <c r="II214" s="229"/>
      <c r="IJ214" s="229"/>
      <c r="IK214" s="229"/>
      <c r="IL214" s="229"/>
      <c r="IM214" s="229"/>
      <c r="IN214" s="229"/>
      <c r="IO214" s="229"/>
      <c r="IP214" s="229"/>
      <c r="IQ214" s="229"/>
      <c r="IR214" s="229"/>
      <c r="IS214" s="229"/>
      <c r="IT214" s="229"/>
      <c r="IU214" s="229"/>
    </row>
    <row r="215" spans="1:255" s="225" customFormat="1" ht="42" customHeight="1" x14ac:dyDescent="0.35">
      <c r="A215" s="249"/>
      <c r="B215" s="272" t="s">
        <v>421</v>
      </c>
      <c r="C215" s="6">
        <f t="shared" si="6"/>
        <v>9</v>
      </c>
      <c r="D215" s="757"/>
      <c r="E215" s="757"/>
      <c r="F215" s="757"/>
      <c r="G215" s="757"/>
      <c r="H215" s="446"/>
      <c r="I215" s="756"/>
      <c r="J215" s="448"/>
      <c r="K215" s="275"/>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29"/>
      <c r="BA215" s="229"/>
      <c r="BB215" s="229"/>
      <c r="BC215" s="229"/>
      <c r="BD215" s="229"/>
      <c r="BE215" s="229"/>
      <c r="BF215" s="229"/>
      <c r="BG215" s="229"/>
      <c r="BH215" s="229"/>
      <c r="BI215" s="229"/>
      <c r="BJ215" s="229"/>
      <c r="BK215" s="229"/>
      <c r="BL215" s="229"/>
      <c r="BM215" s="229"/>
      <c r="BN215" s="229"/>
      <c r="BO215" s="229"/>
      <c r="BP215" s="229"/>
      <c r="BQ215" s="229"/>
      <c r="BR215" s="229"/>
      <c r="BS215" s="229"/>
      <c r="BT215" s="229"/>
      <c r="BU215" s="229"/>
      <c r="BV215" s="229"/>
      <c r="BW215" s="229"/>
      <c r="BX215" s="229"/>
      <c r="BY215" s="229"/>
      <c r="BZ215" s="229"/>
      <c r="CA215" s="229"/>
      <c r="CB215" s="229"/>
      <c r="CC215" s="229"/>
      <c r="CD215" s="229"/>
      <c r="CE215" s="229"/>
      <c r="CF215" s="229"/>
      <c r="CG215" s="229"/>
      <c r="CH215" s="229"/>
      <c r="CI215" s="229"/>
      <c r="CJ215" s="229"/>
      <c r="CK215" s="229"/>
      <c r="CL215" s="229"/>
      <c r="CM215" s="229"/>
      <c r="CN215" s="229"/>
      <c r="CO215" s="229"/>
      <c r="CP215" s="229"/>
      <c r="CQ215" s="229"/>
      <c r="CR215" s="229"/>
      <c r="CS215" s="229"/>
      <c r="CT215" s="229"/>
      <c r="CU215" s="229"/>
      <c r="CV215" s="229"/>
      <c r="CW215" s="229"/>
      <c r="CX215" s="229"/>
      <c r="CY215" s="229"/>
      <c r="CZ215" s="229"/>
      <c r="DA215" s="229"/>
      <c r="DB215" s="229"/>
      <c r="DC215" s="229"/>
      <c r="DD215" s="229"/>
      <c r="DE215" s="229"/>
      <c r="DF215" s="229"/>
      <c r="DG215" s="229"/>
      <c r="DH215" s="229"/>
      <c r="DI215" s="229"/>
      <c r="DJ215" s="229"/>
      <c r="DK215" s="229"/>
      <c r="DL215" s="229"/>
      <c r="DM215" s="229"/>
      <c r="DN215" s="229"/>
      <c r="DO215" s="229"/>
      <c r="DP215" s="229"/>
      <c r="DQ215" s="229"/>
      <c r="DR215" s="229"/>
      <c r="DS215" s="229"/>
      <c r="DT215" s="229"/>
      <c r="DU215" s="229"/>
      <c r="DV215" s="229"/>
      <c r="DW215" s="229"/>
      <c r="DX215" s="229"/>
      <c r="DY215" s="229"/>
      <c r="DZ215" s="229"/>
      <c r="EA215" s="229"/>
      <c r="EB215" s="229"/>
      <c r="EC215" s="229"/>
      <c r="ED215" s="229"/>
      <c r="EE215" s="229"/>
      <c r="EF215" s="229"/>
      <c r="EG215" s="229"/>
      <c r="EH215" s="229"/>
      <c r="EI215" s="229"/>
      <c r="EJ215" s="229"/>
      <c r="EK215" s="229"/>
      <c r="EL215" s="229"/>
      <c r="EM215" s="229"/>
      <c r="EN215" s="229"/>
      <c r="EO215" s="229"/>
      <c r="EP215" s="229"/>
      <c r="EQ215" s="229"/>
      <c r="ER215" s="229"/>
      <c r="ES215" s="229"/>
      <c r="ET215" s="229"/>
      <c r="EU215" s="229"/>
      <c r="EV215" s="229"/>
      <c r="EW215" s="229"/>
      <c r="EX215" s="229"/>
      <c r="EY215" s="229"/>
      <c r="EZ215" s="229"/>
      <c r="FA215" s="229"/>
      <c r="FB215" s="229"/>
      <c r="FC215" s="229"/>
      <c r="FD215" s="229"/>
      <c r="FE215" s="229"/>
      <c r="FF215" s="229"/>
      <c r="FG215" s="229"/>
      <c r="FH215" s="229"/>
      <c r="FI215" s="229"/>
      <c r="FJ215" s="229"/>
      <c r="FK215" s="229"/>
      <c r="FL215" s="229"/>
      <c r="FM215" s="229"/>
      <c r="FN215" s="229"/>
      <c r="FO215" s="229"/>
      <c r="FP215" s="229"/>
      <c r="FQ215" s="229"/>
      <c r="FR215" s="229"/>
      <c r="FS215" s="229"/>
      <c r="FT215" s="229"/>
      <c r="FU215" s="229"/>
      <c r="FV215" s="229"/>
      <c r="FW215" s="229"/>
      <c r="FX215" s="229"/>
      <c r="FY215" s="229"/>
      <c r="FZ215" s="229"/>
      <c r="GA215" s="229"/>
      <c r="GB215" s="229"/>
      <c r="GC215" s="229"/>
      <c r="GD215" s="229"/>
      <c r="GE215" s="229"/>
      <c r="GF215" s="229"/>
      <c r="GG215" s="229"/>
      <c r="GH215" s="229"/>
      <c r="GI215" s="229"/>
      <c r="GJ215" s="229"/>
      <c r="GK215" s="229"/>
      <c r="GL215" s="229"/>
      <c r="GM215" s="229"/>
      <c r="GN215" s="229"/>
      <c r="GO215" s="229"/>
      <c r="GP215" s="229"/>
      <c r="GQ215" s="229"/>
      <c r="GR215" s="229"/>
      <c r="GS215" s="229"/>
      <c r="GT215" s="229"/>
      <c r="GU215" s="229"/>
      <c r="GV215" s="229"/>
      <c r="GW215" s="229"/>
      <c r="GX215" s="229"/>
      <c r="GY215" s="229"/>
      <c r="GZ215" s="229"/>
      <c r="HA215" s="229"/>
      <c r="HB215" s="229"/>
      <c r="HC215" s="229"/>
      <c r="HD215" s="229"/>
      <c r="HE215" s="229"/>
      <c r="HF215" s="229"/>
      <c r="HG215" s="229"/>
      <c r="HH215" s="229"/>
      <c r="HI215" s="229"/>
      <c r="HJ215" s="229"/>
      <c r="HK215" s="229"/>
      <c r="HL215" s="229"/>
      <c r="HM215" s="229"/>
      <c r="HN215" s="229"/>
      <c r="HO215" s="229"/>
      <c r="HP215" s="229"/>
      <c r="HQ215" s="229"/>
      <c r="HR215" s="229"/>
      <c r="HS215" s="229"/>
      <c r="HT215" s="229"/>
      <c r="HU215" s="229"/>
      <c r="HV215" s="229"/>
      <c r="HW215" s="229"/>
      <c r="HX215" s="229"/>
      <c r="HY215" s="229"/>
      <c r="HZ215" s="229"/>
      <c r="IA215" s="229"/>
      <c r="IB215" s="229"/>
      <c r="IC215" s="229"/>
      <c r="ID215" s="229"/>
      <c r="IE215" s="229"/>
      <c r="IF215" s="229"/>
      <c r="IG215" s="229"/>
      <c r="IH215" s="229"/>
      <c r="II215" s="229"/>
      <c r="IJ215" s="229"/>
      <c r="IK215" s="229"/>
      <c r="IL215" s="229"/>
      <c r="IM215" s="229"/>
      <c r="IN215" s="229"/>
      <c r="IO215" s="229"/>
      <c r="IP215" s="229"/>
      <c r="IQ215" s="229"/>
      <c r="IR215" s="229"/>
      <c r="IS215" s="229"/>
      <c r="IT215" s="229"/>
      <c r="IU215" s="229"/>
    </row>
    <row r="216" spans="1:255" s="225" customFormat="1" ht="45.65" customHeight="1" x14ac:dyDescent="0.35">
      <c r="A216" s="249"/>
      <c r="B216" s="272" t="s">
        <v>422</v>
      </c>
      <c r="C216" s="6">
        <f t="shared" si="6"/>
        <v>10</v>
      </c>
      <c r="D216" s="757"/>
      <c r="E216" s="757"/>
      <c r="F216" s="757"/>
      <c r="G216" s="757"/>
      <c r="H216" s="446"/>
      <c r="I216" s="756"/>
      <c r="J216" s="448"/>
      <c r="K216" s="275"/>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229"/>
      <c r="BM216" s="229"/>
      <c r="BN216" s="229"/>
      <c r="BO216" s="229"/>
      <c r="BP216" s="229"/>
      <c r="BQ216" s="229"/>
      <c r="BR216" s="229"/>
      <c r="BS216" s="229"/>
      <c r="BT216" s="229"/>
      <c r="BU216" s="229"/>
      <c r="BV216" s="229"/>
      <c r="BW216" s="229"/>
      <c r="BX216" s="229"/>
      <c r="BY216" s="229"/>
      <c r="BZ216" s="229"/>
      <c r="CA216" s="229"/>
      <c r="CB216" s="229"/>
      <c r="CC216" s="229"/>
      <c r="CD216" s="229"/>
      <c r="CE216" s="229"/>
      <c r="CF216" s="229"/>
      <c r="CG216" s="229"/>
      <c r="CH216" s="229"/>
      <c r="CI216" s="229"/>
      <c r="CJ216" s="229"/>
      <c r="CK216" s="229"/>
      <c r="CL216" s="229"/>
      <c r="CM216" s="229"/>
      <c r="CN216" s="229"/>
      <c r="CO216" s="229"/>
      <c r="CP216" s="229"/>
      <c r="CQ216" s="229"/>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c r="DP216" s="229"/>
      <c r="DQ216" s="229"/>
      <c r="DR216" s="229"/>
      <c r="DS216" s="229"/>
      <c r="DT216" s="229"/>
      <c r="DU216" s="229"/>
      <c r="DV216" s="229"/>
      <c r="DW216" s="229"/>
      <c r="DX216" s="229"/>
      <c r="DY216" s="229"/>
      <c r="DZ216" s="229"/>
      <c r="EA216" s="229"/>
      <c r="EB216" s="229"/>
      <c r="EC216" s="229"/>
      <c r="ED216" s="229"/>
      <c r="EE216" s="229"/>
      <c r="EF216" s="229"/>
      <c r="EG216" s="229"/>
      <c r="EH216" s="229"/>
      <c r="EI216" s="229"/>
      <c r="EJ216" s="229"/>
      <c r="EK216" s="229"/>
      <c r="EL216" s="229"/>
      <c r="EM216" s="229"/>
      <c r="EN216" s="229"/>
      <c r="EO216" s="229"/>
      <c r="EP216" s="229"/>
      <c r="EQ216" s="229"/>
      <c r="ER216" s="229"/>
      <c r="ES216" s="229"/>
      <c r="ET216" s="229"/>
      <c r="EU216" s="229"/>
      <c r="EV216" s="229"/>
      <c r="EW216" s="229"/>
      <c r="EX216" s="229"/>
      <c r="EY216" s="229"/>
      <c r="EZ216" s="229"/>
      <c r="FA216" s="229"/>
      <c r="FB216" s="229"/>
      <c r="FC216" s="229"/>
      <c r="FD216" s="229"/>
      <c r="FE216" s="229"/>
      <c r="FF216" s="229"/>
      <c r="FG216" s="229"/>
      <c r="FH216" s="229"/>
      <c r="FI216" s="229"/>
      <c r="FJ216" s="229"/>
      <c r="FK216" s="229"/>
      <c r="FL216" s="229"/>
      <c r="FM216" s="229"/>
      <c r="FN216" s="229"/>
      <c r="FO216" s="229"/>
      <c r="FP216" s="229"/>
      <c r="FQ216" s="229"/>
      <c r="FR216" s="229"/>
      <c r="FS216" s="229"/>
      <c r="FT216" s="229"/>
      <c r="FU216" s="229"/>
      <c r="FV216" s="229"/>
      <c r="FW216" s="229"/>
      <c r="FX216" s="229"/>
      <c r="FY216" s="229"/>
      <c r="FZ216" s="229"/>
      <c r="GA216" s="229"/>
      <c r="GB216" s="229"/>
      <c r="GC216" s="229"/>
      <c r="GD216" s="229"/>
      <c r="GE216" s="229"/>
      <c r="GF216" s="229"/>
      <c r="GG216" s="229"/>
      <c r="GH216" s="229"/>
      <c r="GI216" s="229"/>
      <c r="GJ216" s="229"/>
      <c r="GK216" s="229"/>
      <c r="GL216" s="229"/>
      <c r="GM216" s="229"/>
      <c r="GN216" s="229"/>
      <c r="GO216" s="229"/>
      <c r="GP216" s="229"/>
      <c r="GQ216" s="229"/>
      <c r="GR216" s="229"/>
      <c r="GS216" s="229"/>
      <c r="GT216" s="229"/>
      <c r="GU216" s="229"/>
      <c r="GV216" s="229"/>
      <c r="GW216" s="229"/>
      <c r="GX216" s="229"/>
      <c r="GY216" s="229"/>
      <c r="GZ216" s="229"/>
      <c r="HA216" s="229"/>
      <c r="HB216" s="229"/>
      <c r="HC216" s="229"/>
      <c r="HD216" s="229"/>
      <c r="HE216" s="229"/>
      <c r="HF216" s="229"/>
      <c r="HG216" s="229"/>
      <c r="HH216" s="229"/>
      <c r="HI216" s="229"/>
      <c r="HJ216" s="229"/>
      <c r="HK216" s="229"/>
      <c r="HL216" s="229"/>
      <c r="HM216" s="229"/>
      <c r="HN216" s="229"/>
      <c r="HO216" s="229"/>
      <c r="HP216" s="229"/>
      <c r="HQ216" s="229"/>
      <c r="HR216" s="229"/>
      <c r="HS216" s="229"/>
      <c r="HT216" s="229"/>
      <c r="HU216" s="229"/>
      <c r="HV216" s="229"/>
      <c r="HW216" s="229"/>
      <c r="HX216" s="229"/>
      <c r="HY216" s="229"/>
      <c r="HZ216" s="229"/>
      <c r="IA216" s="229"/>
      <c r="IB216" s="229"/>
      <c r="IC216" s="229"/>
      <c r="ID216" s="229"/>
      <c r="IE216" s="229"/>
      <c r="IF216" s="229"/>
      <c r="IG216" s="229"/>
      <c r="IH216" s="229"/>
      <c r="II216" s="229"/>
      <c r="IJ216" s="229"/>
      <c r="IK216" s="229"/>
      <c r="IL216" s="229"/>
      <c r="IM216" s="229"/>
      <c r="IN216" s="229"/>
      <c r="IO216" s="229"/>
      <c r="IP216" s="229"/>
      <c r="IQ216" s="229"/>
      <c r="IR216" s="229"/>
      <c r="IS216" s="229"/>
      <c r="IT216" s="229"/>
      <c r="IU216" s="229"/>
    </row>
    <row r="217" spans="1:255" s="225" customFormat="1" x14ac:dyDescent="0.35">
      <c r="A217" s="249"/>
      <c r="B217" s="272" t="s">
        <v>423</v>
      </c>
      <c r="C217" s="6">
        <f t="shared" si="6"/>
        <v>11</v>
      </c>
      <c r="D217" s="757"/>
      <c r="E217" s="757"/>
      <c r="F217" s="757"/>
      <c r="G217" s="757"/>
      <c r="H217" s="446"/>
      <c r="I217" s="756"/>
      <c r="J217" s="448"/>
      <c r="K217" s="275"/>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c r="BD217" s="229"/>
      <c r="BE217" s="229"/>
      <c r="BF217" s="229"/>
      <c r="BG217" s="229"/>
      <c r="BH217" s="229"/>
      <c r="BI217" s="229"/>
      <c r="BJ217" s="229"/>
      <c r="BK217" s="229"/>
      <c r="BL217" s="229"/>
      <c r="BM217" s="229"/>
      <c r="BN217" s="229"/>
      <c r="BO217" s="229"/>
      <c r="BP217" s="229"/>
      <c r="BQ217" s="229"/>
      <c r="BR217" s="229"/>
      <c r="BS217" s="229"/>
      <c r="BT217" s="229"/>
      <c r="BU217" s="229"/>
      <c r="BV217" s="229"/>
      <c r="BW217" s="229"/>
      <c r="BX217" s="229"/>
      <c r="BY217" s="229"/>
      <c r="BZ217" s="229"/>
      <c r="CA217" s="229"/>
      <c r="CB217" s="229"/>
      <c r="CC217" s="229"/>
      <c r="CD217" s="229"/>
      <c r="CE217" s="229"/>
      <c r="CF217" s="229"/>
      <c r="CG217" s="229"/>
      <c r="CH217" s="229"/>
      <c r="CI217" s="229"/>
      <c r="CJ217" s="229"/>
      <c r="CK217" s="229"/>
      <c r="CL217" s="229"/>
      <c r="CM217" s="229"/>
      <c r="CN217" s="229"/>
      <c r="CO217" s="229"/>
      <c r="CP217" s="229"/>
      <c r="CQ217" s="229"/>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c r="DP217" s="229"/>
      <c r="DQ217" s="229"/>
      <c r="DR217" s="229"/>
      <c r="DS217" s="229"/>
      <c r="DT217" s="229"/>
      <c r="DU217" s="229"/>
      <c r="DV217" s="229"/>
      <c r="DW217" s="229"/>
      <c r="DX217" s="229"/>
      <c r="DY217" s="229"/>
      <c r="DZ217" s="229"/>
      <c r="EA217" s="229"/>
      <c r="EB217" s="229"/>
      <c r="EC217" s="229"/>
      <c r="ED217" s="229"/>
      <c r="EE217" s="229"/>
      <c r="EF217" s="229"/>
      <c r="EG217" s="229"/>
      <c r="EH217" s="229"/>
      <c r="EI217" s="229"/>
      <c r="EJ217" s="229"/>
      <c r="EK217" s="229"/>
      <c r="EL217" s="229"/>
      <c r="EM217" s="229"/>
      <c r="EN217" s="229"/>
      <c r="EO217" s="229"/>
      <c r="EP217" s="229"/>
      <c r="EQ217" s="229"/>
      <c r="ER217" s="229"/>
      <c r="ES217" s="229"/>
      <c r="ET217" s="229"/>
      <c r="EU217" s="229"/>
      <c r="EV217" s="229"/>
      <c r="EW217" s="229"/>
      <c r="EX217" s="229"/>
      <c r="EY217" s="229"/>
      <c r="EZ217" s="229"/>
      <c r="FA217" s="229"/>
      <c r="FB217" s="229"/>
      <c r="FC217" s="229"/>
      <c r="FD217" s="229"/>
      <c r="FE217" s="229"/>
      <c r="FF217" s="229"/>
      <c r="FG217" s="229"/>
      <c r="FH217" s="229"/>
      <c r="FI217" s="229"/>
      <c r="FJ217" s="229"/>
      <c r="FK217" s="229"/>
      <c r="FL217" s="229"/>
      <c r="FM217" s="229"/>
      <c r="FN217" s="229"/>
      <c r="FO217" s="229"/>
      <c r="FP217" s="229"/>
      <c r="FQ217" s="229"/>
      <c r="FR217" s="229"/>
      <c r="FS217" s="229"/>
      <c r="FT217" s="229"/>
      <c r="FU217" s="229"/>
      <c r="FV217" s="229"/>
      <c r="FW217" s="229"/>
      <c r="FX217" s="229"/>
      <c r="FY217" s="229"/>
      <c r="FZ217" s="229"/>
      <c r="GA217" s="229"/>
      <c r="GB217" s="229"/>
      <c r="GC217" s="229"/>
      <c r="GD217" s="229"/>
      <c r="GE217" s="229"/>
      <c r="GF217" s="229"/>
      <c r="GG217" s="229"/>
      <c r="GH217" s="229"/>
      <c r="GI217" s="229"/>
      <c r="GJ217" s="229"/>
      <c r="GK217" s="229"/>
      <c r="GL217" s="229"/>
      <c r="GM217" s="229"/>
      <c r="GN217" s="229"/>
      <c r="GO217" s="229"/>
      <c r="GP217" s="229"/>
      <c r="GQ217" s="229"/>
      <c r="GR217" s="229"/>
      <c r="GS217" s="229"/>
      <c r="GT217" s="229"/>
      <c r="GU217" s="229"/>
      <c r="GV217" s="229"/>
      <c r="GW217" s="229"/>
      <c r="GX217" s="229"/>
      <c r="GY217" s="229"/>
      <c r="GZ217" s="229"/>
      <c r="HA217" s="229"/>
      <c r="HB217" s="229"/>
      <c r="HC217" s="229"/>
      <c r="HD217" s="229"/>
      <c r="HE217" s="229"/>
      <c r="HF217" s="229"/>
      <c r="HG217" s="229"/>
      <c r="HH217" s="229"/>
      <c r="HI217" s="229"/>
      <c r="HJ217" s="229"/>
      <c r="HK217" s="229"/>
      <c r="HL217" s="229"/>
      <c r="HM217" s="229"/>
      <c r="HN217" s="229"/>
      <c r="HO217" s="229"/>
      <c r="HP217" s="229"/>
      <c r="HQ217" s="229"/>
      <c r="HR217" s="229"/>
      <c r="HS217" s="229"/>
      <c r="HT217" s="229"/>
      <c r="HU217" s="229"/>
      <c r="HV217" s="229"/>
      <c r="HW217" s="229"/>
      <c r="HX217" s="229"/>
      <c r="HY217" s="229"/>
      <c r="HZ217" s="229"/>
      <c r="IA217" s="229"/>
      <c r="IB217" s="229"/>
      <c r="IC217" s="229"/>
      <c r="ID217" s="229"/>
      <c r="IE217" s="229"/>
      <c r="IF217" s="229"/>
      <c r="IG217" s="229"/>
      <c r="IH217" s="229"/>
      <c r="II217" s="229"/>
      <c r="IJ217" s="229"/>
      <c r="IK217" s="229"/>
      <c r="IL217" s="229"/>
      <c r="IM217" s="229"/>
      <c r="IN217" s="229"/>
      <c r="IO217" s="229"/>
      <c r="IP217" s="229"/>
      <c r="IQ217" s="229"/>
      <c r="IR217" s="229"/>
      <c r="IS217" s="229"/>
      <c r="IT217" s="229"/>
      <c r="IU217" s="229"/>
    </row>
    <row r="218" spans="1:255" s="225" customFormat="1" ht="20.5" customHeight="1" x14ac:dyDescent="0.35">
      <c r="A218" s="249"/>
      <c r="B218" s="272" t="s">
        <v>424</v>
      </c>
      <c r="C218" s="6">
        <f t="shared" si="6"/>
        <v>12</v>
      </c>
      <c r="D218" s="757"/>
      <c r="E218" s="757"/>
      <c r="F218" s="757"/>
      <c r="G218" s="757"/>
      <c r="H218" s="446"/>
      <c r="I218" s="756"/>
      <c r="J218" s="448"/>
      <c r="K218" s="275"/>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c r="EI218" s="229"/>
      <c r="EJ218" s="229"/>
      <c r="EK218" s="229"/>
      <c r="EL218" s="229"/>
      <c r="EM218" s="229"/>
      <c r="EN218" s="229"/>
      <c r="EO218" s="229"/>
      <c r="EP218" s="229"/>
      <c r="EQ218" s="229"/>
      <c r="ER218" s="229"/>
      <c r="ES218" s="229"/>
      <c r="ET218" s="229"/>
      <c r="EU218" s="229"/>
      <c r="EV218" s="229"/>
      <c r="EW218" s="229"/>
      <c r="EX218" s="229"/>
      <c r="EY218" s="229"/>
      <c r="EZ218" s="229"/>
      <c r="FA218" s="229"/>
      <c r="FB218" s="229"/>
      <c r="FC218" s="229"/>
      <c r="FD218" s="229"/>
      <c r="FE218" s="229"/>
      <c r="FF218" s="229"/>
      <c r="FG218" s="229"/>
      <c r="FH218" s="229"/>
      <c r="FI218" s="229"/>
      <c r="FJ218" s="229"/>
      <c r="FK218" s="229"/>
      <c r="FL218" s="229"/>
      <c r="FM218" s="229"/>
      <c r="FN218" s="229"/>
      <c r="FO218" s="229"/>
      <c r="FP218" s="229"/>
      <c r="FQ218" s="229"/>
      <c r="FR218" s="229"/>
      <c r="FS218" s="229"/>
      <c r="FT218" s="229"/>
      <c r="FU218" s="229"/>
      <c r="FV218" s="229"/>
      <c r="FW218" s="229"/>
      <c r="FX218" s="229"/>
      <c r="FY218" s="229"/>
      <c r="FZ218" s="229"/>
      <c r="GA218" s="229"/>
      <c r="GB218" s="229"/>
      <c r="GC218" s="229"/>
      <c r="GD218" s="229"/>
      <c r="GE218" s="229"/>
      <c r="GF218" s="229"/>
      <c r="GG218" s="229"/>
      <c r="GH218" s="229"/>
      <c r="GI218" s="229"/>
      <c r="GJ218" s="229"/>
      <c r="GK218" s="229"/>
      <c r="GL218" s="229"/>
      <c r="GM218" s="229"/>
      <c r="GN218" s="229"/>
      <c r="GO218" s="229"/>
      <c r="GP218" s="229"/>
      <c r="GQ218" s="229"/>
      <c r="GR218" s="229"/>
      <c r="GS218" s="229"/>
      <c r="GT218" s="229"/>
      <c r="GU218" s="229"/>
      <c r="GV218" s="229"/>
      <c r="GW218" s="229"/>
      <c r="GX218" s="229"/>
      <c r="GY218" s="229"/>
      <c r="GZ218" s="229"/>
      <c r="HA218" s="229"/>
      <c r="HB218" s="229"/>
      <c r="HC218" s="229"/>
      <c r="HD218" s="229"/>
      <c r="HE218" s="229"/>
      <c r="HF218" s="229"/>
      <c r="HG218" s="229"/>
      <c r="HH218" s="229"/>
      <c r="HI218" s="229"/>
      <c r="HJ218" s="229"/>
      <c r="HK218" s="229"/>
      <c r="HL218" s="229"/>
      <c r="HM218" s="229"/>
      <c r="HN218" s="229"/>
      <c r="HO218" s="229"/>
      <c r="HP218" s="229"/>
      <c r="HQ218" s="229"/>
      <c r="HR218" s="229"/>
      <c r="HS218" s="229"/>
      <c r="HT218" s="229"/>
      <c r="HU218" s="229"/>
      <c r="HV218" s="229"/>
      <c r="HW218" s="229"/>
      <c r="HX218" s="229"/>
      <c r="HY218" s="229"/>
      <c r="HZ218" s="229"/>
      <c r="IA218" s="229"/>
      <c r="IB218" s="229"/>
      <c r="IC218" s="229"/>
      <c r="ID218" s="229"/>
      <c r="IE218" s="229"/>
      <c r="IF218" s="229"/>
      <c r="IG218" s="229"/>
      <c r="IH218" s="229"/>
      <c r="II218" s="229"/>
      <c r="IJ218" s="229"/>
      <c r="IK218" s="229"/>
      <c r="IL218" s="229"/>
      <c r="IM218" s="229"/>
      <c r="IN218" s="229"/>
      <c r="IO218" s="229"/>
      <c r="IP218" s="229"/>
      <c r="IQ218" s="229"/>
      <c r="IR218" s="229"/>
      <c r="IS218" s="229"/>
      <c r="IT218" s="229"/>
      <c r="IU218" s="229"/>
    </row>
    <row r="219" spans="1:255" s="225" customFormat="1" x14ac:dyDescent="0.35">
      <c r="A219" s="249"/>
      <c r="B219" s="272" t="s">
        <v>425</v>
      </c>
      <c r="C219" s="6">
        <f t="shared" si="6"/>
        <v>13</v>
      </c>
      <c r="D219" s="757"/>
      <c r="E219" s="757"/>
      <c r="F219" s="757"/>
      <c r="G219" s="757"/>
      <c r="H219" s="446"/>
      <c r="I219" s="756"/>
      <c r="J219" s="448"/>
      <c r="K219" s="275"/>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c r="EI219" s="229"/>
      <c r="EJ219" s="229"/>
      <c r="EK219" s="229"/>
      <c r="EL219" s="229"/>
      <c r="EM219" s="229"/>
      <c r="EN219" s="229"/>
      <c r="EO219" s="229"/>
      <c r="EP219" s="229"/>
      <c r="EQ219" s="229"/>
      <c r="ER219" s="229"/>
      <c r="ES219" s="229"/>
      <c r="ET219" s="229"/>
      <c r="EU219" s="229"/>
      <c r="EV219" s="229"/>
      <c r="EW219" s="229"/>
      <c r="EX219" s="229"/>
      <c r="EY219" s="229"/>
      <c r="EZ219" s="229"/>
      <c r="FA219" s="229"/>
      <c r="FB219" s="229"/>
      <c r="FC219" s="229"/>
      <c r="FD219" s="229"/>
      <c r="FE219" s="229"/>
      <c r="FF219" s="229"/>
      <c r="FG219" s="229"/>
      <c r="FH219" s="229"/>
      <c r="FI219" s="229"/>
      <c r="FJ219" s="229"/>
      <c r="FK219" s="229"/>
      <c r="FL219" s="229"/>
      <c r="FM219" s="229"/>
      <c r="FN219" s="229"/>
      <c r="FO219" s="229"/>
      <c r="FP219" s="229"/>
      <c r="FQ219" s="229"/>
      <c r="FR219" s="229"/>
      <c r="FS219" s="229"/>
      <c r="FT219" s="229"/>
      <c r="FU219" s="229"/>
      <c r="FV219" s="229"/>
      <c r="FW219" s="229"/>
      <c r="FX219" s="229"/>
      <c r="FY219" s="229"/>
      <c r="FZ219" s="229"/>
      <c r="GA219" s="229"/>
      <c r="GB219" s="229"/>
      <c r="GC219" s="229"/>
      <c r="GD219" s="229"/>
      <c r="GE219" s="229"/>
      <c r="GF219" s="229"/>
      <c r="GG219" s="229"/>
      <c r="GH219" s="229"/>
      <c r="GI219" s="229"/>
      <c r="GJ219" s="229"/>
      <c r="GK219" s="229"/>
      <c r="GL219" s="229"/>
      <c r="GM219" s="229"/>
      <c r="GN219" s="229"/>
      <c r="GO219" s="229"/>
      <c r="GP219" s="229"/>
      <c r="GQ219" s="229"/>
      <c r="GR219" s="229"/>
      <c r="GS219" s="229"/>
      <c r="GT219" s="229"/>
      <c r="GU219" s="229"/>
      <c r="GV219" s="229"/>
      <c r="GW219" s="229"/>
      <c r="GX219" s="229"/>
      <c r="GY219" s="229"/>
      <c r="GZ219" s="229"/>
      <c r="HA219" s="229"/>
      <c r="HB219" s="229"/>
      <c r="HC219" s="229"/>
      <c r="HD219" s="229"/>
      <c r="HE219" s="229"/>
      <c r="HF219" s="229"/>
      <c r="HG219" s="229"/>
      <c r="HH219" s="229"/>
      <c r="HI219" s="229"/>
      <c r="HJ219" s="229"/>
      <c r="HK219" s="229"/>
      <c r="HL219" s="229"/>
      <c r="HM219" s="229"/>
      <c r="HN219" s="229"/>
      <c r="HO219" s="229"/>
      <c r="HP219" s="229"/>
      <c r="HQ219" s="229"/>
      <c r="HR219" s="229"/>
      <c r="HS219" s="229"/>
      <c r="HT219" s="229"/>
      <c r="HU219" s="229"/>
      <c r="HV219" s="229"/>
      <c r="HW219" s="229"/>
      <c r="HX219" s="229"/>
      <c r="HY219" s="229"/>
      <c r="HZ219" s="229"/>
      <c r="IA219" s="229"/>
      <c r="IB219" s="229"/>
      <c r="IC219" s="229"/>
      <c r="ID219" s="229"/>
      <c r="IE219" s="229"/>
      <c r="IF219" s="229"/>
      <c r="IG219" s="229"/>
      <c r="IH219" s="229"/>
      <c r="II219" s="229"/>
      <c r="IJ219" s="229"/>
      <c r="IK219" s="229"/>
      <c r="IL219" s="229"/>
      <c r="IM219" s="229"/>
      <c r="IN219" s="229"/>
      <c r="IO219" s="229"/>
      <c r="IP219" s="229"/>
      <c r="IQ219" s="229"/>
      <c r="IR219" s="229"/>
      <c r="IS219" s="229"/>
      <c r="IT219" s="229"/>
      <c r="IU219" s="229"/>
    </row>
    <row r="220" spans="1:255" s="225" customFormat="1" ht="20" customHeight="1" x14ac:dyDescent="0.35">
      <c r="A220" s="249"/>
      <c r="B220" s="272" t="s">
        <v>413</v>
      </c>
      <c r="C220" s="6">
        <f t="shared" si="6"/>
        <v>14</v>
      </c>
      <c r="D220" s="757"/>
      <c r="E220" s="757"/>
      <c r="F220" s="757"/>
      <c r="G220" s="757"/>
      <c r="H220" s="446"/>
      <c r="I220" s="756"/>
      <c r="J220" s="448"/>
      <c r="K220" s="275"/>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c r="EI220" s="229"/>
      <c r="EJ220" s="229"/>
      <c r="EK220" s="229"/>
      <c r="EL220" s="229"/>
      <c r="EM220" s="229"/>
      <c r="EN220" s="229"/>
      <c r="EO220" s="229"/>
      <c r="EP220" s="229"/>
      <c r="EQ220" s="229"/>
      <c r="ER220" s="229"/>
      <c r="ES220" s="229"/>
      <c r="ET220" s="229"/>
      <c r="EU220" s="229"/>
      <c r="EV220" s="229"/>
      <c r="EW220" s="229"/>
      <c r="EX220" s="229"/>
      <c r="EY220" s="229"/>
      <c r="EZ220" s="229"/>
      <c r="FA220" s="229"/>
      <c r="FB220" s="229"/>
      <c r="FC220" s="229"/>
      <c r="FD220" s="229"/>
      <c r="FE220" s="229"/>
      <c r="FF220" s="229"/>
      <c r="FG220" s="229"/>
      <c r="FH220" s="229"/>
      <c r="FI220" s="229"/>
      <c r="FJ220" s="229"/>
      <c r="FK220" s="229"/>
      <c r="FL220" s="229"/>
      <c r="FM220" s="229"/>
      <c r="FN220" s="229"/>
      <c r="FO220" s="229"/>
      <c r="FP220" s="229"/>
      <c r="FQ220" s="229"/>
      <c r="FR220" s="229"/>
      <c r="FS220" s="229"/>
      <c r="FT220" s="229"/>
      <c r="FU220" s="229"/>
      <c r="FV220" s="229"/>
      <c r="FW220" s="229"/>
      <c r="FX220" s="229"/>
      <c r="FY220" s="229"/>
      <c r="FZ220" s="229"/>
      <c r="GA220" s="229"/>
      <c r="GB220" s="229"/>
      <c r="GC220" s="229"/>
      <c r="GD220" s="229"/>
      <c r="GE220" s="229"/>
      <c r="GF220" s="229"/>
      <c r="GG220" s="229"/>
      <c r="GH220" s="229"/>
      <c r="GI220" s="229"/>
      <c r="GJ220" s="229"/>
      <c r="GK220" s="229"/>
      <c r="GL220" s="229"/>
      <c r="GM220" s="229"/>
      <c r="GN220" s="229"/>
      <c r="GO220" s="229"/>
      <c r="GP220" s="229"/>
      <c r="GQ220" s="229"/>
      <c r="GR220" s="229"/>
      <c r="GS220" s="229"/>
      <c r="GT220" s="229"/>
      <c r="GU220" s="229"/>
      <c r="GV220" s="229"/>
      <c r="GW220" s="229"/>
      <c r="GX220" s="229"/>
      <c r="GY220" s="229"/>
      <c r="GZ220" s="229"/>
      <c r="HA220" s="229"/>
      <c r="HB220" s="229"/>
      <c r="HC220" s="229"/>
      <c r="HD220" s="229"/>
      <c r="HE220" s="229"/>
      <c r="HF220" s="229"/>
      <c r="HG220" s="229"/>
      <c r="HH220" s="229"/>
      <c r="HI220" s="229"/>
      <c r="HJ220" s="229"/>
      <c r="HK220" s="229"/>
      <c r="HL220" s="229"/>
      <c r="HM220" s="229"/>
      <c r="HN220" s="229"/>
      <c r="HO220" s="229"/>
      <c r="HP220" s="229"/>
      <c r="HQ220" s="229"/>
      <c r="HR220" s="229"/>
      <c r="HS220" s="229"/>
      <c r="HT220" s="229"/>
      <c r="HU220" s="229"/>
      <c r="HV220" s="229"/>
      <c r="HW220" s="229"/>
      <c r="HX220" s="229"/>
      <c r="HY220" s="229"/>
      <c r="HZ220" s="229"/>
      <c r="IA220" s="229"/>
      <c r="IB220" s="229"/>
      <c r="IC220" s="229"/>
      <c r="ID220" s="229"/>
      <c r="IE220" s="229"/>
      <c r="IF220" s="229"/>
      <c r="IG220" s="229"/>
      <c r="IH220" s="229"/>
      <c r="II220" s="229"/>
      <c r="IJ220" s="229"/>
      <c r="IK220" s="229"/>
      <c r="IL220" s="229"/>
      <c r="IM220" s="229"/>
      <c r="IN220" s="229"/>
      <c r="IO220" s="229"/>
      <c r="IP220" s="229"/>
      <c r="IQ220" s="229"/>
      <c r="IR220" s="229"/>
      <c r="IS220" s="229"/>
      <c r="IT220" s="229"/>
      <c r="IU220" s="229"/>
    </row>
    <row r="221" spans="1:255" s="225" customFormat="1" x14ac:dyDescent="0.35">
      <c r="A221" s="181"/>
      <c r="B221" s="272" t="s">
        <v>24</v>
      </c>
      <c r="C221" s="6">
        <v>96</v>
      </c>
      <c r="D221" s="757"/>
      <c r="E221" s="757"/>
      <c r="F221" s="757"/>
      <c r="G221" s="757"/>
      <c r="H221" s="436"/>
      <c r="I221" s="437"/>
      <c r="J221" s="438"/>
      <c r="K221" s="275"/>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c r="BD221" s="229"/>
      <c r="BE221" s="229"/>
      <c r="BF221" s="229"/>
      <c r="BG221" s="229"/>
      <c r="BH221" s="229"/>
      <c r="BI221" s="229"/>
      <c r="BJ221" s="229"/>
      <c r="BK221" s="229"/>
      <c r="BL221" s="229"/>
      <c r="BM221" s="229"/>
      <c r="BN221" s="229"/>
      <c r="BO221" s="229"/>
      <c r="BP221" s="229"/>
      <c r="BQ221" s="229"/>
      <c r="BR221" s="229"/>
      <c r="BS221" s="229"/>
      <c r="BT221" s="229"/>
      <c r="BU221" s="229"/>
      <c r="BV221" s="229"/>
      <c r="BW221" s="229"/>
      <c r="BX221" s="229"/>
      <c r="BY221" s="229"/>
      <c r="BZ221" s="229"/>
      <c r="CA221" s="229"/>
      <c r="CB221" s="229"/>
      <c r="CC221" s="229"/>
      <c r="CD221" s="229"/>
      <c r="CE221" s="229"/>
      <c r="CF221" s="229"/>
      <c r="CG221" s="229"/>
      <c r="CH221" s="229"/>
      <c r="CI221" s="229"/>
      <c r="CJ221" s="229"/>
      <c r="CK221" s="229"/>
      <c r="CL221" s="229"/>
      <c r="CM221" s="229"/>
      <c r="CN221" s="229"/>
      <c r="CO221" s="229"/>
      <c r="CP221" s="229"/>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c r="DP221" s="229"/>
      <c r="DQ221" s="229"/>
      <c r="DR221" s="229"/>
      <c r="DS221" s="229"/>
      <c r="DT221" s="229"/>
      <c r="DU221" s="229"/>
      <c r="DV221" s="229"/>
      <c r="DW221" s="229"/>
      <c r="DX221" s="229"/>
      <c r="DY221" s="229"/>
      <c r="DZ221" s="229"/>
      <c r="EA221" s="229"/>
      <c r="EB221" s="229"/>
      <c r="EC221" s="229"/>
      <c r="ED221" s="229"/>
      <c r="EE221" s="229"/>
      <c r="EF221" s="229"/>
      <c r="EG221" s="229"/>
      <c r="EH221" s="229"/>
      <c r="EI221" s="229"/>
      <c r="EJ221" s="229"/>
      <c r="EK221" s="229"/>
      <c r="EL221" s="229"/>
      <c r="EM221" s="229"/>
      <c r="EN221" s="229"/>
      <c r="EO221" s="229"/>
      <c r="EP221" s="229"/>
      <c r="EQ221" s="229"/>
      <c r="ER221" s="229"/>
      <c r="ES221" s="229"/>
      <c r="ET221" s="229"/>
      <c r="EU221" s="229"/>
      <c r="EV221" s="229"/>
      <c r="EW221" s="229"/>
      <c r="EX221" s="229"/>
      <c r="EY221" s="229"/>
      <c r="EZ221" s="229"/>
      <c r="FA221" s="229"/>
      <c r="FB221" s="229"/>
      <c r="FC221" s="229"/>
      <c r="FD221" s="229"/>
      <c r="FE221" s="229"/>
      <c r="FF221" s="229"/>
      <c r="FG221" s="229"/>
      <c r="FH221" s="229"/>
      <c r="FI221" s="229"/>
      <c r="FJ221" s="229"/>
      <c r="FK221" s="229"/>
      <c r="FL221" s="229"/>
      <c r="FM221" s="229"/>
      <c r="FN221" s="229"/>
      <c r="FO221" s="229"/>
      <c r="FP221" s="229"/>
      <c r="FQ221" s="229"/>
      <c r="FR221" s="229"/>
      <c r="FS221" s="229"/>
      <c r="FT221" s="229"/>
      <c r="FU221" s="229"/>
      <c r="FV221" s="229"/>
      <c r="FW221" s="229"/>
      <c r="FX221" s="229"/>
      <c r="FY221" s="229"/>
      <c r="FZ221" s="229"/>
      <c r="GA221" s="229"/>
      <c r="GB221" s="229"/>
      <c r="GC221" s="229"/>
      <c r="GD221" s="229"/>
      <c r="GE221" s="229"/>
      <c r="GF221" s="229"/>
      <c r="GG221" s="229"/>
      <c r="GH221" s="229"/>
      <c r="GI221" s="229"/>
      <c r="GJ221" s="229"/>
      <c r="GK221" s="229"/>
      <c r="GL221" s="229"/>
      <c r="GM221" s="229"/>
      <c r="GN221" s="229"/>
      <c r="GO221" s="229"/>
      <c r="GP221" s="229"/>
      <c r="GQ221" s="229"/>
      <c r="GR221" s="229"/>
      <c r="GS221" s="229"/>
      <c r="GT221" s="229"/>
      <c r="GU221" s="229"/>
      <c r="GV221" s="229"/>
      <c r="GW221" s="229"/>
      <c r="GX221" s="229"/>
      <c r="GY221" s="229"/>
      <c r="GZ221" s="229"/>
      <c r="HA221" s="229"/>
      <c r="HB221" s="229"/>
      <c r="HC221" s="229"/>
      <c r="HD221" s="229"/>
      <c r="HE221" s="229"/>
      <c r="HF221" s="229"/>
      <c r="HG221" s="229"/>
      <c r="HH221" s="229"/>
      <c r="HI221" s="229"/>
      <c r="HJ221" s="229"/>
      <c r="HK221" s="229"/>
      <c r="HL221" s="229"/>
      <c r="HM221" s="229"/>
      <c r="HN221" s="229"/>
      <c r="HO221" s="229"/>
      <c r="HP221" s="229"/>
      <c r="HQ221" s="229"/>
      <c r="HR221" s="229"/>
      <c r="HS221" s="229"/>
      <c r="HT221" s="229"/>
      <c r="HU221" s="229"/>
      <c r="HV221" s="229"/>
      <c r="HW221" s="229"/>
      <c r="HX221" s="229"/>
      <c r="HY221" s="229"/>
      <c r="HZ221" s="229"/>
      <c r="IA221" s="229"/>
      <c r="IB221" s="229"/>
      <c r="IC221" s="229"/>
      <c r="ID221" s="229"/>
      <c r="IE221" s="229"/>
      <c r="IF221" s="229"/>
      <c r="IG221" s="229"/>
      <c r="IH221" s="229"/>
      <c r="II221" s="229"/>
      <c r="IJ221" s="229"/>
      <c r="IK221" s="229"/>
      <c r="IL221" s="229"/>
      <c r="IM221" s="229"/>
      <c r="IN221" s="229"/>
      <c r="IO221" s="229"/>
      <c r="IP221" s="229"/>
      <c r="IQ221" s="229"/>
      <c r="IR221" s="229"/>
      <c r="IS221" s="229"/>
      <c r="IT221" s="229"/>
      <c r="IU221" s="229"/>
    </row>
    <row r="222" spans="1:255" s="229" customFormat="1" x14ac:dyDescent="0.35">
      <c r="A222" s="460">
        <f>A206-0.01</f>
        <v>-3.2699999999999942</v>
      </c>
      <c r="B222" s="477" t="s">
        <v>427</v>
      </c>
      <c r="C222" s="479" t="s">
        <v>426</v>
      </c>
      <c r="D222" s="480"/>
      <c r="E222" s="480"/>
      <c r="F222" s="480"/>
      <c r="G222" s="480"/>
      <c r="H222" s="483"/>
      <c r="I222" s="484"/>
      <c r="J222" s="758"/>
      <c r="K222" s="278"/>
    </row>
    <row r="223" spans="1:255" s="229" customFormat="1" ht="73.25" customHeight="1" x14ac:dyDescent="0.35">
      <c r="A223" s="461"/>
      <c r="B223" s="478"/>
      <c r="C223" s="481"/>
      <c r="D223" s="482"/>
      <c r="E223" s="482"/>
      <c r="F223" s="482"/>
      <c r="G223" s="482"/>
      <c r="H223" s="485"/>
      <c r="I223" s="486"/>
      <c r="J223" s="759"/>
      <c r="K223" s="275"/>
    </row>
    <row r="224" spans="1:255" s="229" customFormat="1" x14ac:dyDescent="0.35">
      <c r="A224" s="461"/>
      <c r="B224" s="273" t="s">
        <v>29</v>
      </c>
      <c r="C224" s="487" t="s">
        <v>428</v>
      </c>
      <c r="D224" s="488"/>
      <c r="E224" s="488"/>
      <c r="F224" s="488"/>
      <c r="G224" s="489"/>
      <c r="H224" s="490" t="s">
        <v>281</v>
      </c>
      <c r="I224" s="491"/>
      <c r="J224" s="760"/>
      <c r="K224" s="275"/>
    </row>
    <row r="225" spans="1:255" s="229" customFormat="1" ht="21.65" customHeight="1" x14ac:dyDescent="0.35">
      <c r="A225" s="461"/>
      <c r="B225" s="273" t="s">
        <v>30</v>
      </c>
      <c r="C225" s="487" t="s">
        <v>429</v>
      </c>
      <c r="D225" s="488"/>
      <c r="E225" s="488"/>
      <c r="F225" s="488"/>
      <c r="G225" s="489"/>
      <c r="H225" s="490" t="s">
        <v>281</v>
      </c>
      <c r="I225" s="491"/>
      <c r="J225" s="760"/>
      <c r="K225" s="275"/>
    </row>
    <row r="226" spans="1:255" s="229" customFormat="1" x14ac:dyDescent="0.35">
      <c r="A226" s="461"/>
      <c r="B226" s="273" t="s">
        <v>31</v>
      </c>
      <c r="C226" s="487" t="s">
        <v>430</v>
      </c>
      <c r="D226" s="488"/>
      <c r="E226" s="488"/>
      <c r="F226" s="488"/>
      <c r="G226" s="489"/>
      <c r="H226" s="490" t="s">
        <v>281</v>
      </c>
      <c r="I226" s="491"/>
      <c r="J226" s="760"/>
      <c r="K226" s="275"/>
    </row>
    <row r="227" spans="1:255" s="229" customFormat="1" x14ac:dyDescent="0.35">
      <c r="A227" s="461"/>
      <c r="B227" s="273" t="s">
        <v>32</v>
      </c>
      <c r="C227" s="487" t="s">
        <v>431</v>
      </c>
      <c r="D227" s="488"/>
      <c r="E227" s="488"/>
      <c r="F227" s="488"/>
      <c r="G227" s="489"/>
      <c r="H227" s="490" t="s">
        <v>281</v>
      </c>
      <c r="I227" s="491"/>
      <c r="J227" s="760"/>
      <c r="K227" s="275"/>
    </row>
    <row r="228" spans="1:255" s="229" customFormat="1" x14ac:dyDescent="0.35">
      <c r="A228" s="461"/>
      <c r="B228" s="273" t="s">
        <v>33</v>
      </c>
      <c r="C228" s="487" t="s">
        <v>432</v>
      </c>
      <c r="D228" s="488"/>
      <c r="E228" s="488"/>
      <c r="F228" s="488"/>
      <c r="G228" s="489"/>
      <c r="H228" s="490" t="s">
        <v>281</v>
      </c>
      <c r="I228" s="491"/>
      <c r="J228" s="760"/>
      <c r="K228" s="275"/>
    </row>
    <row r="229" spans="1:255" s="225" customFormat="1" x14ac:dyDescent="0.35">
      <c r="A229" s="461"/>
      <c r="B229" s="274" t="s">
        <v>34</v>
      </c>
      <c r="C229" s="414" t="s">
        <v>433</v>
      </c>
      <c r="D229" s="415"/>
      <c r="E229" s="415"/>
      <c r="F229" s="415"/>
      <c r="G229" s="416"/>
      <c r="H229" s="367" t="s">
        <v>281</v>
      </c>
      <c r="I229" s="368"/>
      <c r="J229" s="369"/>
      <c r="K229" s="275"/>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c r="EI229" s="229"/>
      <c r="EJ229" s="229"/>
      <c r="EK229" s="229"/>
      <c r="EL229" s="229"/>
      <c r="EM229" s="229"/>
      <c r="EN229" s="229"/>
      <c r="EO229" s="229"/>
      <c r="EP229" s="229"/>
      <c r="EQ229" s="229"/>
      <c r="ER229" s="229"/>
      <c r="ES229" s="229"/>
      <c r="ET229" s="229"/>
      <c r="EU229" s="229"/>
      <c r="EV229" s="229"/>
      <c r="EW229" s="229"/>
      <c r="EX229" s="229"/>
      <c r="EY229" s="229"/>
      <c r="EZ229" s="229"/>
      <c r="FA229" s="229"/>
      <c r="FB229" s="229"/>
      <c r="FC229" s="229"/>
      <c r="FD229" s="229"/>
      <c r="FE229" s="229"/>
      <c r="FF229" s="229"/>
      <c r="FG229" s="229"/>
      <c r="FH229" s="229"/>
      <c r="FI229" s="229"/>
      <c r="FJ229" s="229"/>
      <c r="FK229" s="229"/>
      <c r="FL229" s="229"/>
      <c r="FM229" s="229"/>
      <c r="FN229" s="229"/>
      <c r="FO229" s="229"/>
      <c r="FP229" s="229"/>
      <c r="FQ229" s="229"/>
      <c r="FR229" s="229"/>
      <c r="FS229" s="229"/>
      <c r="FT229" s="229"/>
      <c r="FU229" s="229"/>
      <c r="FV229" s="229"/>
      <c r="FW229" s="229"/>
      <c r="FX229" s="229"/>
      <c r="FY229" s="229"/>
      <c r="FZ229" s="229"/>
      <c r="GA229" s="229"/>
      <c r="GB229" s="229"/>
      <c r="GC229" s="229"/>
      <c r="GD229" s="229"/>
      <c r="GE229" s="229"/>
      <c r="GF229" s="229"/>
      <c r="GG229" s="229"/>
      <c r="GH229" s="229"/>
      <c r="GI229" s="229"/>
      <c r="GJ229" s="229"/>
      <c r="GK229" s="229"/>
      <c r="GL229" s="229"/>
      <c r="GM229" s="229"/>
      <c r="GN229" s="229"/>
      <c r="GO229" s="229"/>
      <c r="GP229" s="229"/>
      <c r="GQ229" s="229"/>
      <c r="GR229" s="229"/>
      <c r="GS229" s="229"/>
      <c r="GT229" s="229"/>
      <c r="GU229" s="229"/>
      <c r="GV229" s="229"/>
      <c r="GW229" s="229"/>
      <c r="GX229" s="229"/>
      <c r="GY229" s="229"/>
      <c r="GZ229" s="229"/>
      <c r="HA229" s="229"/>
      <c r="HB229" s="229"/>
      <c r="HC229" s="229"/>
      <c r="HD229" s="229"/>
      <c r="HE229" s="229"/>
      <c r="HF229" s="229"/>
      <c r="HG229" s="229"/>
      <c r="HH229" s="229"/>
      <c r="HI229" s="229"/>
      <c r="HJ229" s="229"/>
      <c r="HK229" s="229"/>
      <c r="HL229" s="229"/>
      <c r="HM229" s="229"/>
      <c r="HN229" s="229"/>
      <c r="HO229" s="229"/>
      <c r="HP229" s="229"/>
      <c r="HQ229" s="229"/>
      <c r="HR229" s="229"/>
      <c r="HS229" s="229"/>
      <c r="HT229" s="229"/>
      <c r="HU229" s="229"/>
      <c r="HV229" s="229"/>
      <c r="HW229" s="229"/>
      <c r="HX229" s="229"/>
      <c r="HY229" s="229"/>
      <c r="HZ229" s="229"/>
      <c r="IA229" s="229"/>
      <c r="IB229" s="229"/>
      <c r="IC229" s="229"/>
      <c r="ID229" s="229"/>
      <c r="IE229" s="229"/>
      <c r="IF229" s="229"/>
      <c r="IG229" s="229"/>
      <c r="IH229" s="229"/>
      <c r="II229" s="229"/>
      <c r="IJ229" s="229"/>
      <c r="IK229" s="229"/>
      <c r="IL229" s="229"/>
      <c r="IM229" s="229"/>
      <c r="IN229" s="229"/>
      <c r="IO229" s="229"/>
      <c r="IP229" s="229"/>
      <c r="IQ229" s="229"/>
      <c r="IR229" s="229"/>
      <c r="IS229" s="229"/>
      <c r="IT229" s="229"/>
      <c r="IU229" s="229"/>
    </row>
    <row r="230" spans="1:255" s="225" customFormat="1" x14ac:dyDescent="0.35">
      <c r="A230" s="461"/>
      <c r="B230" s="274" t="s">
        <v>35</v>
      </c>
      <c r="C230" s="414" t="s">
        <v>434</v>
      </c>
      <c r="D230" s="415"/>
      <c r="E230" s="415"/>
      <c r="F230" s="415"/>
      <c r="G230" s="416"/>
      <c r="H230" s="367" t="s">
        <v>281</v>
      </c>
      <c r="I230" s="368"/>
      <c r="J230" s="369"/>
      <c r="K230" s="275"/>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c r="EI230" s="229"/>
      <c r="EJ230" s="229"/>
      <c r="EK230" s="229"/>
      <c r="EL230" s="229"/>
      <c r="EM230" s="229"/>
      <c r="EN230" s="229"/>
      <c r="EO230" s="229"/>
      <c r="EP230" s="229"/>
      <c r="EQ230" s="229"/>
      <c r="ER230" s="229"/>
      <c r="ES230" s="229"/>
      <c r="ET230" s="229"/>
      <c r="EU230" s="229"/>
      <c r="EV230" s="229"/>
      <c r="EW230" s="229"/>
      <c r="EX230" s="229"/>
      <c r="EY230" s="229"/>
      <c r="EZ230" s="229"/>
      <c r="FA230" s="229"/>
      <c r="FB230" s="229"/>
      <c r="FC230" s="229"/>
      <c r="FD230" s="229"/>
      <c r="FE230" s="229"/>
      <c r="FF230" s="229"/>
      <c r="FG230" s="229"/>
      <c r="FH230" s="229"/>
      <c r="FI230" s="229"/>
      <c r="FJ230" s="229"/>
      <c r="FK230" s="229"/>
      <c r="FL230" s="229"/>
      <c r="FM230" s="229"/>
      <c r="FN230" s="229"/>
      <c r="FO230" s="229"/>
      <c r="FP230" s="229"/>
      <c r="FQ230" s="229"/>
      <c r="FR230" s="229"/>
      <c r="FS230" s="229"/>
      <c r="FT230" s="229"/>
      <c r="FU230" s="229"/>
      <c r="FV230" s="229"/>
      <c r="FW230" s="229"/>
      <c r="FX230" s="229"/>
      <c r="FY230" s="229"/>
      <c r="FZ230" s="229"/>
      <c r="GA230" s="229"/>
      <c r="GB230" s="229"/>
      <c r="GC230" s="229"/>
      <c r="GD230" s="229"/>
      <c r="GE230" s="229"/>
      <c r="GF230" s="229"/>
      <c r="GG230" s="229"/>
      <c r="GH230" s="229"/>
      <c r="GI230" s="229"/>
      <c r="GJ230" s="229"/>
      <c r="GK230" s="229"/>
      <c r="GL230" s="229"/>
      <c r="GM230" s="229"/>
      <c r="GN230" s="229"/>
      <c r="GO230" s="229"/>
      <c r="GP230" s="229"/>
      <c r="GQ230" s="229"/>
      <c r="GR230" s="229"/>
      <c r="GS230" s="229"/>
      <c r="GT230" s="229"/>
      <c r="GU230" s="229"/>
      <c r="GV230" s="229"/>
      <c r="GW230" s="229"/>
      <c r="GX230" s="229"/>
      <c r="GY230" s="229"/>
      <c r="GZ230" s="229"/>
      <c r="HA230" s="229"/>
      <c r="HB230" s="229"/>
      <c r="HC230" s="229"/>
      <c r="HD230" s="229"/>
      <c r="HE230" s="229"/>
      <c r="HF230" s="229"/>
      <c r="HG230" s="229"/>
      <c r="HH230" s="229"/>
      <c r="HI230" s="229"/>
      <c r="HJ230" s="229"/>
      <c r="HK230" s="229"/>
      <c r="HL230" s="229"/>
      <c r="HM230" s="229"/>
      <c r="HN230" s="229"/>
      <c r="HO230" s="229"/>
      <c r="HP230" s="229"/>
      <c r="HQ230" s="229"/>
      <c r="HR230" s="229"/>
      <c r="HS230" s="229"/>
      <c r="HT230" s="229"/>
      <c r="HU230" s="229"/>
      <c r="HV230" s="229"/>
      <c r="HW230" s="229"/>
      <c r="HX230" s="229"/>
      <c r="HY230" s="229"/>
      <c r="HZ230" s="229"/>
      <c r="IA230" s="229"/>
      <c r="IB230" s="229"/>
      <c r="IC230" s="229"/>
      <c r="ID230" s="229"/>
      <c r="IE230" s="229"/>
      <c r="IF230" s="229"/>
      <c r="IG230" s="229"/>
      <c r="IH230" s="229"/>
      <c r="II230" s="229"/>
      <c r="IJ230" s="229"/>
      <c r="IK230" s="229"/>
      <c r="IL230" s="229"/>
      <c r="IM230" s="229"/>
      <c r="IN230" s="229"/>
      <c r="IO230" s="229"/>
      <c r="IP230" s="229"/>
      <c r="IQ230" s="229"/>
      <c r="IR230" s="229"/>
      <c r="IS230" s="229"/>
      <c r="IT230" s="229"/>
      <c r="IU230" s="229"/>
    </row>
    <row r="231" spans="1:255" s="225" customFormat="1" x14ac:dyDescent="0.35">
      <c r="A231" s="461"/>
      <c r="B231" s="274" t="s">
        <v>36</v>
      </c>
      <c r="C231" s="414" t="s">
        <v>435</v>
      </c>
      <c r="D231" s="415"/>
      <c r="E231" s="415"/>
      <c r="F231" s="415"/>
      <c r="G231" s="416"/>
      <c r="H231" s="367" t="s">
        <v>281</v>
      </c>
      <c r="I231" s="368"/>
      <c r="J231" s="369"/>
      <c r="K231" s="275"/>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c r="EI231" s="229"/>
      <c r="EJ231" s="229"/>
      <c r="EK231" s="229"/>
      <c r="EL231" s="229"/>
      <c r="EM231" s="229"/>
      <c r="EN231" s="229"/>
      <c r="EO231" s="229"/>
      <c r="EP231" s="229"/>
      <c r="EQ231" s="229"/>
      <c r="ER231" s="229"/>
      <c r="ES231" s="229"/>
      <c r="ET231" s="229"/>
      <c r="EU231" s="229"/>
      <c r="EV231" s="229"/>
      <c r="EW231" s="229"/>
      <c r="EX231" s="229"/>
      <c r="EY231" s="229"/>
      <c r="EZ231" s="229"/>
      <c r="FA231" s="229"/>
      <c r="FB231" s="229"/>
      <c r="FC231" s="229"/>
      <c r="FD231" s="229"/>
      <c r="FE231" s="229"/>
      <c r="FF231" s="229"/>
      <c r="FG231" s="229"/>
      <c r="FH231" s="229"/>
      <c r="FI231" s="229"/>
      <c r="FJ231" s="229"/>
      <c r="FK231" s="229"/>
      <c r="FL231" s="229"/>
      <c r="FM231" s="229"/>
      <c r="FN231" s="229"/>
      <c r="FO231" s="229"/>
      <c r="FP231" s="229"/>
      <c r="FQ231" s="229"/>
      <c r="FR231" s="229"/>
      <c r="FS231" s="229"/>
      <c r="FT231" s="229"/>
      <c r="FU231" s="229"/>
      <c r="FV231" s="229"/>
      <c r="FW231" s="229"/>
      <c r="FX231" s="229"/>
      <c r="FY231" s="229"/>
      <c r="FZ231" s="229"/>
      <c r="GA231" s="229"/>
      <c r="GB231" s="229"/>
      <c r="GC231" s="229"/>
      <c r="GD231" s="229"/>
      <c r="GE231" s="229"/>
      <c r="GF231" s="229"/>
      <c r="GG231" s="229"/>
      <c r="GH231" s="229"/>
      <c r="GI231" s="229"/>
      <c r="GJ231" s="229"/>
      <c r="GK231" s="229"/>
      <c r="GL231" s="229"/>
      <c r="GM231" s="229"/>
      <c r="GN231" s="229"/>
      <c r="GO231" s="229"/>
      <c r="GP231" s="229"/>
      <c r="GQ231" s="229"/>
      <c r="GR231" s="229"/>
      <c r="GS231" s="229"/>
      <c r="GT231" s="229"/>
      <c r="GU231" s="229"/>
      <c r="GV231" s="229"/>
      <c r="GW231" s="229"/>
      <c r="GX231" s="229"/>
      <c r="GY231" s="229"/>
      <c r="GZ231" s="229"/>
      <c r="HA231" s="229"/>
      <c r="HB231" s="229"/>
      <c r="HC231" s="229"/>
      <c r="HD231" s="229"/>
      <c r="HE231" s="229"/>
      <c r="HF231" s="229"/>
      <c r="HG231" s="229"/>
      <c r="HH231" s="229"/>
      <c r="HI231" s="229"/>
      <c r="HJ231" s="229"/>
      <c r="HK231" s="229"/>
      <c r="HL231" s="229"/>
      <c r="HM231" s="229"/>
      <c r="HN231" s="229"/>
      <c r="HO231" s="229"/>
      <c r="HP231" s="229"/>
      <c r="HQ231" s="229"/>
      <c r="HR231" s="229"/>
      <c r="HS231" s="229"/>
      <c r="HT231" s="229"/>
      <c r="HU231" s="229"/>
      <c r="HV231" s="229"/>
      <c r="HW231" s="229"/>
      <c r="HX231" s="229"/>
      <c r="HY231" s="229"/>
      <c r="HZ231" s="229"/>
      <c r="IA231" s="229"/>
      <c r="IB231" s="229"/>
      <c r="IC231" s="229"/>
      <c r="ID231" s="229"/>
      <c r="IE231" s="229"/>
      <c r="IF231" s="229"/>
      <c r="IG231" s="229"/>
      <c r="IH231" s="229"/>
      <c r="II231" s="229"/>
      <c r="IJ231" s="229"/>
      <c r="IK231" s="229"/>
      <c r="IL231" s="229"/>
      <c r="IM231" s="229"/>
      <c r="IN231" s="229"/>
      <c r="IO231" s="229"/>
      <c r="IP231" s="229"/>
      <c r="IQ231" s="229"/>
      <c r="IR231" s="229"/>
      <c r="IS231" s="229"/>
      <c r="IT231" s="229"/>
      <c r="IU231" s="229"/>
    </row>
    <row r="232" spans="1:255" s="225" customFormat="1" x14ac:dyDescent="0.35">
      <c r="A232" s="461"/>
      <c r="B232" s="274" t="s">
        <v>436</v>
      </c>
      <c r="C232" s="414" t="s">
        <v>437</v>
      </c>
      <c r="D232" s="415"/>
      <c r="E232" s="415"/>
      <c r="F232" s="415"/>
      <c r="G232" s="416"/>
      <c r="H232" s="367" t="s">
        <v>281</v>
      </c>
      <c r="I232" s="368"/>
      <c r="J232" s="369"/>
      <c r="K232" s="275"/>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29"/>
      <c r="AY232" s="229"/>
      <c r="AZ232" s="229"/>
      <c r="BA232" s="229"/>
      <c r="BB232" s="229"/>
      <c r="BC232" s="229"/>
      <c r="BD232" s="229"/>
      <c r="BE232" s="229"/>
      <c r="BF232" s="229"/>
      <c r="BG232" s="229"/>
      <c r="BH232" s="229"/>
      <c r="BI232" s="229"/>
      <c r="BJ232" s="229"/>
      <c r="BK232" s="229"/>
      <c r="BL232" s="229"/>
      <c r="BM232" s="229"/>
      <c r="BN232" s="229"/>
      <c r="BO232" s="229"/>
      <c r="BP232" s="229"/>
      <c r="BQ232" s="229"/>
      <c r="BR232" s="229"/>
      <c r="BS232" s="229"/>
      <c r="BT232" s="229"/>
      <c r="BU232" s="229"/>
      <c r="BV232" s="229"/>
      <c r="BW232" s="229"/>
      <c r="BX232" s="229"/>
      <c r="BY232" s="229"/>
      <c r="BZ232" s="229"/>
      <c r="CA232" s="229"/>
      <c r="CB232" s="229"/>
      <c r="CC232" s="229"/>
      <c r="CD232" s="229"/>
      <c r="CE232" s="229"/>
      <c r="CF232" s="229"/>
      <c r="CG232" s="229"/>
      <c r="CH232" s="229"/>
      <c r="CI232" s="229"/>
      <c r="CJ232" s="229"/>
      <c r="CK232" s="229"/>
      <c r="CL232" s="229"/>
      <c r="CM232" s="229"/>
      <c r="CN232" s="229"/>
      <c r="CO232" s="229"/>
      <c r="CP232" s="229"/>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c r="DP232" s="229"/>
      <c r="DQ232" s="229"/>
      <c r="DR232" s="229"/>
      <c r="DS232" s="229"/>
      <c r="DT232" s="229"/>
      <c r="DU232" s="229"/>
      <c r="DV232" s="229"/>
      <c r="DW232" s="229"/>
      <c r="DX232" s="229"/>
      <c r="DY232" s="229"/>
      <c r="DZ232" s="229"/>
      <c r="EA232" s="229"/>
      <c r="EB232" s="229"/>
      <c r="EC232" s="229"/>
      <c r="ED232" s="229"/>
      <c r="EE232" s="229"/>
      <c r="EF232" s="229"/>
      <c r="EG232" s="229"/>
      <c r="EH232" s="229"/>
      <c r="EI232" s="229"/>
      <c r="EJ232" s="229"/>
      <c r="EK232" s="229"/>
      <c r="EL232" s="229"/>
      <c r="EM232" s="229"/>
      <c r="EN232" s="229"/>
      <c r="EO232" s="229"/>
      <c r="EP232" s="229"/>
      <c r="EQ232" s="229"/>
      <c r="ER232" s="229"/>
      <c r="ES232" s="229"/>
      <c r="ET232" s="229"/>
      <c r="EU232" s="229"/>
      <c r="EV232" s="229"/>
      <c r="EW232" s="229"/>
      <c r="EX232" s="229"/>
      <c r="EY232" s="229"/>
      <c r="EZ232" s="229"/>
      <c r="FA232" s="229"/>
      <c r="FB232" s="229"/>
      <c r="FC232" s="229"/>
      <c r="FD232" s="229"/>
      <c r="FE232" s="229"/>
      <c r="FF232" s="229"/>
      <c r="FG232" s="229"/>
      <c r="FH232" s="229"/>
      <c r="FI232" s="229"/>
      <c r="FJ232" s="229"/>
      <c r="FK232" s="229"/>
      <c r="FL232" s="229"/>
      <c r="FM232" s="229"/>
      <c r="FN232" s="229"/>
      <c r="FO232" s="229"/>
      <c r="FP232" s="229"/>
      <c r="FQ232" s="229"/>
      <c r="FR232" s="229"/>
      <c r="FS232" s="229"/>
      <c r="FT232" s="229"/>
      <c r="FU232" s="229"/>
      <c r="FV232" s="229"/>
      <c r="FW232" s="229"/>
      <c r="FX232" s="229"/>
      <c r="FY232" s="229"/>
      <c r="FZ232" s="229"/>
      <c r="GA232" s="229"/>
      <c r="GB232" s="229"/>
      <c r="GC232" s="229"/>
      <c r="GD232" s="229"/>
      <c r="GE232" s="229"/>
      <c r="GF232" s="229"/>
      <c r="GG232" s="229"/>
      <c r="GH232" s="229"/>
      <c r="GI232" s="229"/>
      <c r="GJ232" s="229"/>
      <c r="GK232" s="229"/>
      <c r="GL232" s="229"/>
      <c r="GM232" s="229"/>
      <c r="GN232" s="229"/>
      <c r="GO232" s="229"/>
      <c r="GP232" s="229"/>
      <c r="GQ232" s="229"/>
      <c r="GR232" s="229"/>
      <c r="GS232" s="229"/>
      <c r="GT232" s="229"/>
      <c r="GU232" s="229"/>
      <c r="GV232" s="229"/>
      <c r="GW232" s="229"/>
      <c r="GX232" s="229"/>
      <c r="GY232" s="229"/>
      <c r="GZ232" s="229"/>
      <c r="HA232" s="229"/>
      <c r="HB232" s="229"/>
      <c r="HC232" s="229"/>
      <c r="HD232" s="229"/>
      <c r="HE232" s="229"/>
      <c r="HF232" s="229"/>
      <c r="HG232" s="229"/>
      <c r="HH232" s="229"/>
      <c r="HI232" s="229"/>
      <c r="HJ232" s="229"/>
      <c r="HK232" s="229"/>
      <c r="HL232" s="229"/>
      <c r="HM232" s="229"/>
      <c r="HN232" s="229"/>
      <c r="HO232" s="229"/>
      <c r="HP232" s="229"/>
      <c r="HQ232" s="229"/>
      <c r="HR232" s="229"/>
      <c r="HS232" s="229"/>
      <c r="HT232" s="229"/>
      <c r="HU232" s="229"/>
      <c r="HV232" s="229"/>
      <c r="HW232" s="229"/>
      <c r="HX232" s="229"/>
      <c r="HY232" s="229"/>
      <c r="HZ232" s="229"/>
      <c r="IA232" s="229"/>
      <c r="IB232" s="229"/>
      <c r="IC232" s="229"/>
      <c r="ID232" s="229"/>
      <c r="IE232" s="229"/>
      <c r="IF232" s="229"/>
      <c r="IG232" s="229"/>
      <c r="IH232" s="229"/>
      <c r="II232" s="229"/>
      <c r="IJ232" s="229"/>
      <c r="IK232" s="229"/>
      <c r="IL232" s="229"/>
      <c r="IM232" s="229"/>
      <c r="IN232" s="229"/>
      <c r="IO232" s="229"/>
      <c r="IP232" s="229"/>
      <c r="IQ232" s="229"/>
      <c r="IR232" s="229"/>
      <c r="IS232" s="229"/>
      <c r="IT232" s="229"/>
      <c r="IU232" s="229"/>
    </row>
    <row r="233" spans="1:255" s="225" customFormat="1" x14ac:dyDescent="0.35">
      <c r="A233" s="461"/>
      <c r="B233" s="274" t="s">
        <v>438</v>
      </c>
      <c r="C233" s="414" t="s">
        <v>439</v>
      </c>
      <c r="D233" s="415"/>
      <c r="E233" s="415"/>
      <c r="F233" s="415"/>
      <c r="G233" s="416"/>
      <c r="H233" s="367" t="s">
        <v>281</v>
      </c>
      <c r="I233" s="368"/>
      <c r="J233" s="369"/>
      <c r="K233" s="275"/>
      <c r="L233" s="229"/>
      <c r="M233" s="229"/>
      <c r="N233" s="229"/>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9"/>
      <c r="AR233" s="229"/>
      <c r="AS233" s="229"/>
      <c r="AT233" s="229"/>
      <c r="AU233" s="229"/>
      <c r="AV233" s="229"/>
      <c r="AW233" s="229"/>
      <c r="AX233" s="229"/>
      <c r="AY233" s="229"/>
      <c r="AZ233" s="229"/>
      <c r="BA233" s="229"/>
      <c r="BB233" s="229"/>
      <c r="BC233" s="229"/>
      <c r="BD233" s="229"/>
      <c r="BE233" s="229"/>
      <c r="BF233" s="229"/>
      <c r="BG233" s="229"/>
      <c r="BH233" s="229"/>
      <c r="BI233" s="229"/>
      <c r="BJ233" s="229"/>
      <c r="BK233" s="229"/>
      <c r="BL233" s="229"/>
      <c r="BM233" s="229"/>
      <c r="BN233" s="229"/>
      <c r="BO233" s="229"/>
      <c r="BP233" s="229"/>
      <c r="BQ233" s="229"/>
      <c r="BR233" s="229"/>
      <c r="BS233" s="229"/>
      <c r="BT233" s="229"/>
      <c r="BU233" s="229"/>
      <c r="BV233" s="229"/>
      <c r="BW233" s="229"/>
      <c r="BX233" s="229"/>
      <c r="BY233" s="229"/>
      <c r="BZ233" s="229"/>
      <c r="CA233" s="229"/>
      <c r="CB233" s="229"/>
      <c r="CC233" s="229"/>
      <c r="CD233" s="229"/>
      <c r="CE233" s="229"/>
      <c r="CF233" s="229"/>
      <c r="CG233" s="229"/>
      <c r="CH233" s="229"/>
      <c r="CI233" s="229"/>
      <c r="CJ233" s="229"/>
      <c r="CK233" s="229"/>
      <c r="CL233" s="229"/>
      <c r="CM233" s="229"/>
      <c r="CN233" s="229"/>
      <c r="CO233" s="229"/>
      <c r="CP233" s="229"/>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c r="DP233" s="229"/>
      <c r="DQ233" s="229"/>
      <c r="DR233" s="229"/>
      <c r="DS233" s="229"/>
      <c r="DT233" s="229"/>
      <c r="DU233" s="229"/>
      <c r="DV233" s="229"/>
      <c r="DW233" s="229"/>
      <c r="DX233" s="229"/>
      <c r="DY233" s="229"/>
      <c r="DZ233" s="229"/>
      <c r="EA233" s="229"/>
      <c r="EB233" s="229"/>
      <c r="EC233" s="229"/>
      <c r="ED233" s="229"/>
      <c r="EE233" s="229"/>
      <c r="EF233" s="229"/>
      <c r="EG233" s="229"/>
      <c r="EH233" s="229"/>
      <c r="EI233" s="229"/>
      <c r="EJ233" s="229"/>
      <c r="EK233" s="229"/>
      <c r="EL233" s="229"/>
      <c r="EM233" s="229"/>
      <c r="EN233" s="229"/>
      <c r="EO233" s="229"/>
      <c r="EP233" s="229"/>
      <c r="EQ233" s="229"/>
      <c r="ER233" s="229"/>
      <c r="ES233" s="229"/>
      <c r="ET233" s="229"/>
      <c r="EU233" s="229"/>
      <c r="EV233" s="229"/>
      <c r="EW233" s="229"/>
      <c r="EX233" s="229"/>
      <c r="EY233" s="229"/>
      <c r="EZ233" s="229"/>
      <c r="FA233" s="229"/>
      <c r="FB233" s="229"/>
      <c r="FC233" s="229"/>
      <c r="FD233" s="229"/>
      <c r="FE233" s="229"/>
      <c r="FF233" s="229"/>
      <c r="FG233" s="229"/>
      <c r="FH233" s="229"/>
      <c r="FI233" s="229"/>
      <c r="FJ233" s="229"/>
      <c r="FK233" s="229"/>
      <c r="FL233" s="229"/>
      <c r="FM233" s="229"/>
      <c r="FN233" s="229"/>
      <c r="FO233" s="229"/>
      <c r="FP233" s="229"/>
      <c r="FQ233" s="229"/>
      <c r="FR233" s="229"/>
      <c r="FS233" s="229"/>
      <c r="FT233" s="229"/>
      <c r="FU233" s="229"/>
      <c r="FV233" s="229"/>
      <c r="FW233" s="229"/>
      <c r="FX233" s="229"/>
      <c r="FY233" s="229"/>
      <c r="FZ233" s="229"/>
      <c r="GA233" s="229"/>
      <c r="GB233" s="229"/>
      <c r="GC233" s="229"/>
      <c r="GD233" s="229"/>
      <c r="GE233" s="229"/>
      <c r="GF233" s="229"/>
      <c r="GG233" s="229"/>
      <c r="GH233" s="229"/>
      <c r="GI233" s="229"/>
      <c r="GJ233" s="229"/>
      <c r="GK233" s="229"/>
      <c r="GL233" s="229"/>
      <c r="GM233" s="229"/>
      <c r="GN233" s="229"/>
      <c r="GO233" s="229"/>
      <c r="GP233" s="229"/>
      <c r="GQ233" s="229"/>
      <c r="GR233" s="229"/>
      <c r="GS233" s="229"/>
      <c r="GT233" s="229"/>
      <c r="GU233" s="229"/>
      <c r="GV233" s="229"/>
      <c r="GW233" s="229"/>
      <c r="GX233" s="229"/>
      <c r="GY233" s="229"/>
      <c r="GZ233" s="229"/>
      <c r="HA233" s="229"/>
      <c r="HB233" s="229"/>
      <c r="HC233" s="229"/>
      <c r="HD233" s="229"/>
      <c r="HE233" s="229"/>
      <c r="HF233" s="229"/>
      <c r="HG233" s="229"/>
      <c r="HH233" s="229"/>
      <c r="HI233" s="229"/>
      <c r="HJ233" s="229"/>
      <c r="HK233" s="229"/>
      <c r="HL233" s="229"/>
      <c r="HM233" s="229"/>
      <c r="HN233" s="229"/>
      <c r="HO233" s="229"/>
      <c r="HP233" s="229"/>
      <c r="HQ233" s="229"/>
      <c r="HR233" s="229"/>
      <c r="HS233" s="229"/>
      <c r="HT233" s="229"/>
      <c r="HU233" s="229"/>
      <c r="HV233" s="229"/>
      <c r="HW233" s="229"/>
      <c r="HX233" s="229"/>
      <c r="HY233" s="229"/>
      <c r="HZ233" s="229"/>
      <c r="IA233" s="229"/>
      <c r="IB233" s="229"/>
      <c r="IC233" s="229"/>
      <c r="ID233" s="229"/>
      <c r="IE233" s="229"/>
      <c r="IF233" s="229"/>
      <c r="IG233" s="229"/>
      <c r="IH233" s="229"/>
      <c r="II233" s="229"/>
      <c r="IJ233" s="229"/>
      <c r="IK233" s="229"/>
      <c r="IL233" s="229"/>
      <c r="IM233" s="229"/>
      <c r="IN233" s="229"/>
      <c r="IO233" s="229"/>
      <c r="IP233" s="229"/>
      <c r="IQ233" s="229"/>
      <c r="IR233" s="229"/>
      <c r="IS233" s="229"/>
      <c r="IT233" s="229"/>
      <c r="IU233" s="229"/>
    </row>
    <row r="234" spans="1:255" s="225" customFormat="1" x14ac:dyDescent="0.35">
      <c r="A234" s="461"/>
      <c r="B234" s="274" t="s">
        <v>440</v>
      </c>
      <c r="C234" s="414" t="s">
        <v>441</v>
      </c>
      <c r="D234" s="415"/>
      <c r="E234" s="415"/>
      <c r="F234" s="415"/>
      <c r="G234" s="416"/>
      <c r="H234" s="367" t="s">
        <v>281</v>
      </c>
      <c r="I234" s="368"/>
      <c r="J234" s="369"/>
      <c r="K234" s="275"/>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9"/>
      <c r="AR234" s="229"/>
      <c r="AS234" s="229"/>
      <c r="AT234" s="229"/>
      <c r="AU234" s="229"/>
      <c r="AV234" s="229"/>
      <c r="AW234" s="229"/>
      <c r="AX234" s="229"/>
      <c r="AY234" s="229"/>
      <c r="AZ234" s="229"/>
      <c r="BA234" s="229"/>
      <c r="BB234" s="229"/>
      <c r="BC234" s="229"/>
      <c r="BD234" s="229"/>
      <c r="BE234" s="229"/>
      <c r="BF234" s="229"/>
      <c r="BG234" s="229"/>
      <c r="BH234" s="229"/>
      <c r="BI234" s="229"/>
      <c r="BJ234" s="229"/>
      <c r="BK234" s="229"/>
      <c r="BL234" s="229"/>
      <c r="BM234" s="229"/>
      <c r="BN234" s="229"/>
      <c r="BO234" s="229"/>
      <c r="BP234" s="229"/>
      <c r="BQ234" s="229"/>
      <c r="BR234" s="229"/>
      <c r="BS234" s="229"/>
      <c r="BT234" s="229"/>
      <c r="BU234" s="229"/>
      <c r="BV234" s="229"/>
      <c r="BW234" s="229"/>
      <c r="BX234" s="229"/>
      <c r="BY234" s="229"/>
      <c r="BZ234" s="229"/>
      <c r="CA234" s="229"/>
      <c r="CB234" s="229"/>
      <c r="CC234" s="229"/>
      <c r="CD234" s="229"/>
      <c r="CE234" s="229"/>
      <c r="CF234" s="229"/>
      <c r="CG234" s="229"/>
      <c r="CH234" s="229"/>
      <c r="CI234" s="229"/>
      <c r="CJ234" s="229"/>
      <c r="CK234" s="229"/>
      <c r="CL234" s="229"/>
      <c r="CM234" s="229"/>
      <c r="CN234" s="229"/>
      <c r="CO234" s="229"/>
      <c r="CP234" s="229"/>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c r="DP234" s="229"/>
      <c r="DQ234" s="229"/>
      <c r="DR234" s="229"/>
      <c r="DS234" s="229"/>
      <c r="DT234" s="229"/>
      <c r="DU234" s="229"/>
      <c r="DV234" s="229"/>
      <c r="DW234" s="229"/>
      <c r="DX234" s="229"/>
      <c r="DY234" s="229"/>
      <c r="DZ234" s="229"/>
      <c r="EA234" s="229"/>
      <c r="EB234" s="229"/>
      <c r="EC234" s="229"/>
      <c r="ED234" s="229"/>
      <c r="EE234" s="229"/>
      <c r="EF234" s="229"/>
      <c r="EG234" s="229"/>
      <c r="EH234" s="229"/>
      <c r="EI234" s="229"/>
      <c r="EJ234" s="229"/>
      <c r="EK234" s="229"/>
      <c r="EL234" s="229"/>
      <c r="EM234" s="229"/>
      <c r="EN234" s="229"/>
      <c r="EO234" s="229"/>
      <c r="EP234" s="229"/>
      <c r="EQ234" s="229"/>
      <c r="ER234" s="229"/>
      <c r="ES234" s="229"/>
      <c r="ET234" s="229"/>
      <c r="EU234" s="229"/>
      <c r="EV234" s="229"/>
      <c r="EW234" s="229"/>
      <c r="EX234" s="229"/>
      <c r="EY234" s="229"/>
      <c r="EZ234" s="229"/>
      <c r="FA234" s="229"/>
      <c r="FB234" s="229"/>
      <c r="FC234" s="229"/>
      <c r="FD234" s="229"/>
      <c r="FE234" s="229"/>
      <c r="FF234" s="229"/>
      <c r="FG234" s="229"/>
      <c r="FH234" s="229"/>
      <c r="FI234" s="229"/>
      <c r="FJ234" s="229"/>
      <c r="FK234" s="229"/>
      <c r="FL234" s="229"/>
      <c r="FM234" s="229"/>
      <c r="FN234" s="229"/>
      <c r="FO234" s="229"/>
      <c r="FP234" s="229"/>
      <c r="FQ234" s="229"/>
      <c r="FR234" s="229"/>
      <c r="FS234" s="229"/>
      <c r="FT234" s="229"/>
      <c r="FU234" s="229"/>
      <c r="FV234" s="229"/>
      <c r="FW234" s="229"/>
      <c r="FX234" s="229"/>
      <c r="FY234" s="229"/>
      <c r="FZ234" s="229"/>
      <c r="GA234" s="229"/>
      <c r="GB234" s="229"/>
      <c r="GC234" s="229"/>
      <c r="GD234" s="229"/>
      <c r="GE234" s="229"/>
      <c r="GF234" s="229"/>
      <c r="GG234" s="229"/>
      <c r="GH234" s="229"/>
      <c r="GI234" s="229"/>
      <c r="GJ234" s="229"/>
      <c r="GK234" s="229"/>
      <c r="GL234" s="229"/>
      <c r="GM234" s="229"/>
      <c r="GN234" s="229"/>
      <c r="GO234" s="229"/>
      <c r="GP234" s="229"/>
      <c r="GQ234" s="229"/>
      <c r="GR234" s="229"/>
      <c r="GS234" s="229"/>
      <c r="GT234" s="229"/>
      <c r="GU234" s="229"/>
      <c r="GV234" s="229"/>
      <c r="GW234" s="229"/>
      <c r="GX234" s="229"/>
      <c r="GY234" s="229"/>
      <c r="GZ234" s="229"/>
      <c r="HA234" s="229"/>
      <c r="HB234" s="229"/>
      <c r="HC234" s="229"/>
      <c r="HD234" s="229"/>
      <c r="HE234" s="229"/>
      <c r="HF234" s="229"/>
      <c r="HG234" s="229"/>
      <c r="HH234" s="229"/>
      <c r="HI234" s="229"/>
      <c r="HJ234" s="229"/>
      <c r="HK234" s="229"/>
      <c r="HL234" s="229"/>
      <c r="HM234" s="229"/>
      <c r="HN234" s="229"/>
      <c r="HO234" s="229"/>
      <c r="HP234" s="229"/>
      <c r="HQ234" s="229"/>
      <c r="HR234" s="229"/>
      <c r="HS234" s="229"/>
      <c r="HT234" s="229"/>
      <c r="HU234" s="229"/>
      <c r="HV234" s="229"/>
      <c r="HW234" s="229"/>
      <c r="HX234" s="229"/>
      <c r="HY234" s="229"/>
      <c r="HZ234" s="229"/>
      <c r="IA234" s="229"/>
      <c r="IB234" s="229"/>
      <c r="IC234" s="229"/>
      <c r="ID234" s="229"/>
      <c r="IE234" s="229"/>
      <c r="IF234" s="229"/>
      <c r="IG234" s="229"/>
      <c r="IH234" s="229"/>
      <c r="II234" s="229"/>
      <c r="IJ234" s="229"/>
      <c r="IK234" s="229"/>
      <c r="IL234" s="229"/>
      <c r="IM234" s="229"/>
      <c r="IN234" s="229"/>
      <c r="IO234" s="229"/>
      <c r="IP234" s="229"/>
      <c r="IQ234" s="229"/>
      <c r="IR234" s="229"/>
      <c r="IS234" s="229"/>
      <c r="IT234" s="229"/>
      <c r="IU234" s="229"/>
    </row>
    <row r="235" spans="1:255" s="225" customFormat="1" x14ac:dyDescent="0.35">
      <c r="A235" s="461"/>
      <c r="B235" s="274" t="s">
        <v>442</v>
      </c>
      <c r="C235" s="414" t="s">
        <v>443</v>
      </c>
      <c r="D235" s="415"/>
      <c r="E235" s="415"/>
      <c r="F235" s="415"/>
      <c r="G235" s="416"/>
      <c r="H235" s="367" t="s">
        <v>281</v>
      </c>
      <c r="I235" s="368"/>
      <c r="J235" s="369"/>
      <c r="K235" s="275"/>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29"/>
      <c r="AT235" s="229"/>
      <c r="AU235" s="229"/>
      <c r="AV235" s="229"/>
      <c r="AW235" s="229"/>
      <c r="AX235" s="229"/>
      <c r="AY235" s="229"/>
      <c r="AZ235" s="229"/>
      <c r="BA235" s="229"/>
      <c r="BB235" s="229"/>
      <c r="BC235" s="229"/>
      <c r="BD235" s="229"/>
      <c r="BE235" s="229"/>
      <c r="BF235" s="229"/>
      <c r="BG235" s="229"/>
      <c r="BH235" s="229"/>
      <c r="BI235" s="229"/>
      <c r="BJ235" s="229"/>
      <c r="BK235" s="229"/>
      <c r="BL235" s="229"/>
      <c r="BM235" s="229"/>
      <c r="BN235" s="229"/>
      <c r="BO235" s="229"/>
      <c r="BP235" s="229"/>
      <c r="BQ235" s="229"/>
      <c r="BR235" s="229"/>
      <c r="BS235" s="229"/>
      <c r="BT235" s="229"/>
      <c r="BU235" s="229"/>
      <c r="BV235" s="229"/>
      <c r="BW235" s="229"/>
      <c r="BX235" s="229"/>
      <c r="BY235" s="229"/>
      <c r="BZ235" s="229"/>
      <c r="CA235" s="229"/>
      <c r="CB235" s="229"/>
      <c r="CC235" s="229"/>
      <c r="CD235" s="229"/>
      <c r="CE235" s="229"/>
      <c r="CF235" s="229"/>
      <c r="CG235" s="229"/>
      <c r="CH235" s="229"/>
      <c r="CI235" s="229"/>
      <c r="CJ235" s="229"/>
      <c r="CK235" s="229"/>
      <c r="CL235" s="229"/>
      <c r="CM235" s="229"/>
      <c r="CN235" s="229"/>
      <c r="CO235" s="229"/>
      <c r="CP235" s="229"/>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c r="DP235" s="229"/>
      <c r="DQ235" s="229"/>
      <c r="DR235" s="229"/>
      <c r="DS235" s="229"/>
      <c r="DT235" s="229"/>
      <c r="DU235" s="229"/>
      <c r="DV235" s="229"/>
      <c r="DW235" s="229"/>
      <c r="DX235" s="229"/>
      <c r="DY235" s="229"/>
      <c r="DZ235" s="229"/>
      <c r="EA235" s="229"/>
      <c r="EB235" s="229"/>
      <c r="EC235" s="229"/>
      <c r="ED235" s="229"/>
      <c r="EE235" s="229"/>
      <c r="EF235" s="229"/>
      <c r="EG235" s="229"/>
      <c r="EH235" s="229"/>
      <c r="EI235" s="229"/>
      <c r="EJ235" s="229"/>
      <c r="EK235" s="229"/>
      <c r="EL235" s="229"/>
      <c r="EM235" s="229"/>
      <c r="EN235" s="229"/>
      <c r="EO235" s="229"/>
      <c r="EP235" s="229"/>
      <c r="EQ235" s="229"/>
      <c r="ER235" s="229"/>
      <c r="ES235" s="229"/>
      <c r="ET235" s="229"/>
      <c r="EU235" s="229"/>
      <c r="EV235" s="229"/>
      <c r="EW235" s="229"/>
      <c r="EX235" s="229"/>
      <c r="EY235" s="229"/>
      <c r="EZ235" s="229"/>
      <c r="FA235" s="229"/>
      <c r="FB235" s="229"/>
      <c r="FC235" s="229"/>
      <c r="FD235" s="229"/>
      <c r="FE235" s="229"/>
      <c r="FF235" s="229"/>
      <c r="FG235" s="229"/>
      <c r="FH235" s="229"/>
      <c r="FI235" s="229"/>
      <c r="FJ235" s="229"/>
      <c r="FK235" s="229"/>
      <c r="FL235" s="229"/>
      <c r="FM235" s="229"/>
      <c r="FN235" s="229"/>
      <c r="FO235" s="229"/>
      <c r="FP235" s="229"/>
      <c r="FQ235" s="229"/>
      <c r="FR235" s="229"/>
      <c r="FS235" s="229"/>
      <c r="FT235" s="229"/>
      <c r="FU235" s="229"/>
      <c r="FV235" s="229"/>
      <c r="FW235" s="229"/>
      <c r="FX235" s="229"/>
      <c r="FY235" s="229"/>
      <c r="FZ235" s="229"/>
      <c r="GA235" s="229"/>
      <c r="GB235" s="229"/>
      <c r="GC235" s="229"/>
      <c r="GD235" s="229"/>
      <c r="GE235" s="229"/>
      <c r="GF235" s="229"/>
      <c r="GG235" s="229"/>
      <c r="GH235" s="229"/>
      <c r="GI235" s="229"/>
      <c r="GJ235" s="229"/>
      <c r="GK235" s="229"/>
      <c r="GL235" s="229"/>
      <c r="GM235" s="229"/>
      <c r="GN235" s="229"/>
      <c r="GO235" s="229"/>
      <c r="GP235" s="229"/>
      <c r="GQ235" s="229"/>
      <c r="GR235" s="229"/>
      <c r="GS235" s="229"/>
      <c r="GT235" s="229"/>
      <c r="GU235" s="229"/>
      <c r="GV235" s="229"/>
      <c r="GW235" s="229"/>
      <c r="GX235" s="229"/>
      <c r="GY235" s="229"/>
      <c r="GZ235" s="229"/>
      <c r="HA235" s="229"/>
      <c r="HB235" s="229"/>
      <c r="HC235" s="229"/>
      <c r="HD235" s="229"/>
      <c r="HE235" s="229"/>
      <c r="HF235" s="229"/>
      <c r="HG235" s="229"/>
      <c r="HH235" s="229"/>
      <c r="HI235" s="229"/>
      <c r="HJ235" s="229"/>
      <c r="HK235" s="229"/>
      <c r="HL235" s="229"/>
      <c r="HM235" s="229"/>
      <c r="HN235" s="229"/>
      <c r="HO235" s="229"/>
      <c r="HP235" s="229"/>
      <c r="HQ235" s="229"/>
      <c r="HR235" s="229"/>
      <c r="HS235" s="229"/>
      <c r="HT235" s="229"/>
      <c r="HU235" s="229"/>
      <c r="HV235" s="229"/>
      <c r="HW235" s="229"/>
      <c r="HX235" s="229"/>
      <c r="HY235" s="229"/>
      <c r="HZ235" s="229"/>
      <c r="IA235" s="229"/>
      <c r="IB235" s="229"/>
      <c r="IC235" s="229"/>
      <c r="ID235" s="229"/>
      <c r="IE235" s="229"/>
      <c r="IF235" s="229"/>
      <c r="IG235" s="229"/>
      <c r="IH235" s="229"/>
      <c r="II235" s="229"/>
      <c r="IJ235" s="229"/>
      <c r="IK235" s="229"/>
      <c r="IL235" s="229"/>
      <c r="IM235" s="229"/>
      <c r="IN235" s="229"/>
      <c r="IO235" s="229"/>
      <c r="IP235" s="229"/>
      <c r="IQ235" s="229"/>
      <c r="IR235" s="229"/>
      <c r="IS235" s="229"/>
      <c r="IT235" s="229"/>
      <c r="IU235" s="229"/>
    </row>
    <row r="236" spans="1:255" s="225" customFormat="1" x14ac:dyDescent="0.35">
      <c r="A236" s="461"/>
      <c r="B236" s="274" t="s">
        <v>444</v>
      </c>
      <c r="C236" s="414" t="s">
        <v>445</v>
      </c>
      <c r="D236" s="415"/>
      <c r="E236" s="415"/>
      <c r="F236" s="415"/>
      <c r="G236" s="416"/>
      <c r="H236" s="367" t="s">
        <v>281</v>
      </c>
      <c r="I236" s="368"/>
      <c r="J236" s="369"/>
      <c r="K236" s="275"/>
      <c r="L236" s="229"/>
      <c r="M236" s="229"/>
      <c r="N236" s="229"/>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9"/>
      <c r="AR236" s="229"/>
      <c r="AS236" s="229"/>
      <c r="AT236" s="229"/>
      <c r="AU236" s="229"/>
      <c r="AV236" s="229"/>
      <c r="AW236" s="229"/>
      <c r="AX236" s="229"/>
      <c r="AY236" s="229"/>
      <c r="AZ236" s="229"/>
      <c r="BA236" s="229"/>
      <c r="BB236" s="229"/>
      <c r="BC236" s="229"/>
      <c r="BD236" s="229"/>
      <c r="BE236" s="229"/>
      <c r="BF236" s="229"/>
      <c r="BG236" s="229"/>
      <c r="BH236" s="229"/>
      <c r="BI236" s="229"/>
      <c r="BJ236" s="229"/>
      <c r="BK236" s="229"/>
      <c r="BL236" s="229"/>
      <c r="BM236" s="229"/>
      <c r="BN236" s="229"/>
      <c r="BO236" s="229"/>
      <c r="BP236" s="229"/>
      <c r="BQ236" s="229"/>
      <c r="BR236" s="229"/>
      <c r="BS236" s="229"/>
      <c r="BT236" s="229"/>
      <c r="BU236" s="229"/>
      <c r="BV236" s="229"/>
      <c r="BW236" s="229"/>
      <c r="BX236" s="229"/>
      <c r="BY236" s="229"/>
      <c r="BZ236" s="229"/>
      <c r="CA236" s="229"/>
      <c r="CB236" s="229"/>
      <c r="CC236" s="229"/>
      <c r="CD236" s="229"/>
      <c r="CE236" s="229"/>
      <c r="CF236" s="229"/>
      <c r="CG236" s="229"/>
      <c r="CH236" s="229"/>
      <c r="CI236" s="229"/>
      <c r="CJ236" s="229"/>
      <c r="CK236" s="229"/>
      <c r="CL236" s="229"/>
      <c r="CM236" s="229"/>
      <c r="CN236" s="229"/>
      <c r="CO236" s="229"/>
      <c r="CP236" s="229"/>
      <c r="CQ236" s="229"/>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c r="DP236" s="229"/>
      <c r="DQ236" s="229"/>
      <c r="DR236" s="229"/>
      <c r="DS236" s="229"/>
      <c r="DT236" s="229"/>
      <c r="DU236" s="229"/>
      <c r="DV236" s="229"/>
      <c r="DW236" s="229"/>
      <c r="DX236" s="229"/>
      <c r="DY236" s="229"/>
      <c r="DZ236" s="229"/>
      <c r="EA236" s="229"/>
      <c r="EB236" s="229"/>
      <c r="EC236" s="229"/>
      <c r="ED236" s="229"/>
      <c r="EE236" s="229"/>
      <c r="EF236" s="229"/>
      <c r="EG236" s="229"/>
      <c r="EH236" s="229"/>
      <c r="EI236" s="229"/>
      <c r="EJ236" s="229"/>
      <c r="EK236" s="229"/>
      <c r="EL236" s="229"/>
      <c r="EM236" s="229"/>
      <c r="EN236" s="229"/>
      <c r="EO236" s="229"/>
      <c r="EP236" s="229"/>
      <c r="EQ236" s="229"/>
      <c r="ER236" s="229"/>
      <c r="ES236" s="229"/>
      <c r="ET236" s="229"/>
      <c r="EU236" s="229"/>
      <c r="EV236" s="229"/>
      <c r="EW236" s="229"/>
      <c r="EX236" s="229"/>
      <c r="EY236" s="229"/>
      <c r="EZ236" s="229"/>
      <c r="FA236" s="229"/>
      <c r="FB236" s="229"/>
      <c r="FC236" s="229"/>
      <c r="FD236" s="229"/>
      <c r="FE236" s="229"/>
      <c r="FF236" s="229"/>
      <c r="FG236" s="229"/>
      <c r="FH236" s="229"/>
      <c r="FI236" s="229"/>
      <c r="FJ236" s="229"/>
      <c r="FK236" s="229"/>
      <c r="FL236" s="229"/>
      <c r="FM236" s="229"/>
      <c r="FN236" s="229"/>
      <c r="FO236" s="229"/>
      <c r="FP236" s="229"/>
      <c r="FQ236" s="229"/>
      <c r="FR236" s="229"/>
      <c r="FS236" s="229"/>
      <c r="FT236" s="229"/>
      <c r="FU236" s="229"/>
      <c r="FV236" s="229"/>
      <c r="FW236" s="229"/>
      <c r="FX236" s="229"/>
      <c r="FY236" s="229"/>
      <c r="FZ236" s="229"/>
      <c r="GA236" s="229"/>
      <c r="GB236" s="229"/>
      <c r="GC236" s="229"/>
      <c r="GD236" s="229"/>
      <c r="GE236" s="229"/>
      <c r="GF236" s="229"/>
      <c r="GG236" s="229"/>
      <c r="GH236" s="229"/>
      <c r="GI236" s="229"/>
      <c r="GJ236" s="229"/>
      <c r="GK236" s="229"/>
      <c r="GL236" s="229"/>
      <c r="GM236" s="229"/>
      <c r="GN236" s="229"/>
      <c r="GO236" s="229"/>
      <c r="GP236" s="229"/>
      <c r="GQ236" s="229"/>
      <c r="GR236" s="229"/>
      <c r="GS236" s="229"/>
      <c r="GT236" s="229"/>
      <c r="GU236" s="229"/>
      <c r="GV236" s="229"/>
      <c r="GW236" s="229"/>
      <c r="GX236" s="229"/>
      <c r="GY236" s="229"/>
      <c r="GZ236" s="229"/>
      <c r="HA236" s="229"/>
      <c r="HB236" s="229"/>
      <c r="HC236" s="229"/>
      <c r="HD236" s="229"/>
      <c r="HE236" s="229"/>
      <c r="HF236" s="229"/>
      <c r="HG236" s="229"/>
      <c r="HH236" s="229"/>
      <c r="HI236" s="229"/>
      <c r="HJ236" s="229"/>
      <c r="HK236" s="229"/>
      <c r="HL236" s="229"/>
      <c r="HM236" s="229"/>
      <c r="HN236" s="229"/>
      <c r="HO236" s="229"/>
      <c r="HP236" s="229"/>
      <c r="HQ236" s="229"/>
      <c r="HR236" s="229"/>
      <c r="HS236" s="229"/>
      <c r="HT236" s="229"/>
      <c r="HU236" s="229"/>
      <c r="HV236" s="229"/>
      <c r="HW236" s="229"/>
      <c r="HX236" s="229"/>
      <c r="HY236" s="229"/>
      <c r="HZ236" s="229"/>
      <c r="IA236" s="229"/>
      <c r="IB236" s="229"/>
      <c r="IC236" s="229"/>
      <c r="ID236" s="229"/>
      <c r="IE236" s="229"/>
      <c r="IF236" s="229"/>
      <c r="IG236" s="229"/>
      <c r="IH236" s="229"/>
      <c r="II236" s="229"/>
      <c r="IJ236" s="229"/>
      <c r="IK236" s="229"/>
      <c r="IL236" s="229"/>
      <c r="IM236" s="229"/>
      <c r="IN236" s="229"/>
      <c r="IO236" s="229"/>
      <c r="IP236" s="229"/>
      <c r="IQ236" s="229"/>
      <c r="IR236" s="229"/>
      <c r="IS236" s="229"/>
      <c r="IT236" s="229"/>
      <c r="IU236" s="229"/>
    </row>
    <row r="237" spans="1:255" s="225" customFormat="1" x14ac:dyDescent="0.35">
      <c r="A237" s="462"/>
      <c r="B237" s="274" t="s">
        <v>446</v>
      </c>
      <c r="C237" s="414" t="s">
        <v>447</v>
      </c>
      <c r="D237" s="415"/>
      <c r="E237" s="415"/>
      <c r="F237" s="415"/>
      <c r="G237" s="416"/>
      <c r="H237" s="367" t="s">
        <v>281</v>
      </c>
      <c r="I237" s="368"/>
      <c r="J237" s="369"/>
      <c r="K237" s="275"/>
      <c r="L237" s="229"/>
      <c r="M237" s="229"/>
      <c r="N237" s="229"/>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29"/>
      <c r="AT237" s="229"/>
      <c r="AU237" s="229"/>
      <c r="AV237" s="229"/>
      <c r="AW237" s="229"/>
      <c r="AX237" s="229"/>
      <c r="AY237" s="229"/>
      <c r="AZ237" s="229"/>
      <c r="BA237" s="229"/>
      <c r="BB237" s="229"/>
      <c r="BC237" s="229"/>
      <c r="BD237" s="229"/>
      <c r="BE237" s="229"/>
      <c r="BF237" s="229"/>
      <c r="BG237" s="229"/>
      <c r="BH237" s="229"/>
      <c r="BI237" s="229"/>
      <c r="BJ237" s="229"/>
      <c r="BK237" s="229"/>
      <c r="BL237" s="229"/>
      <c r="BM237" s="229"/>
      <c r="BN237" s="229"/>
      <c r="BO237" s="229"/>
      <c r="BP237" s="229"/>
      <c r="BQ237" s="229"/>
      <c r="BR237" s="229"/>
      <c r="BS237" s="229"/>
      <c r="BT237" s="229"/>
      <c r="BU237" s="229"/>
      <c r="BV237" s="229"/>
      <c r="BW237" s="229"/>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c r="DP237" s="229"/>
      <c r="DQ237" s="229"/>
      <c r="DR237" s="229"/>
      <c r="DS237" s="229"/>
      <c r="DT237" s="229"/>
      <c r="DU237" s="229"/>
      <c r="DV237" s="229"/>
      <c r="DW237" s="229"/>
      <c r="DX237" s="229"/>
      <c r="DY237" s="229"/>
      <c r="DZ237" s="229"/>
      <c r="EA237" s="229"/>
      <c r="EB237" s="229"/>
      <c r="EC237" s="229"/>
      <c r="ED237" s="229"/>
      <c r="EE237" s="229"/>
      <c r="EF237" s="229"/>
      <c r="EG237" s="229"/>
      <c r="EH237" s="229"/>
      <c r="EI237" s="229"/>
      <c r="EJ237" s="229"/>
      <c r="EK237" s="229"/>
      <c r="EL237" s="229"/>
      <c r="EM237" s="229"/>
      <c r="EN237" s="229"/>
      <c r="EO237" s="229"/>
      <c r="EP237" s="229"/>
      <c r="EQ237" s="229"/>
      <c r="ER237" s="229"/>
      <c r="ES237" s="229"/>
      <c r="ET237" s="229"/>
      <c r="EU237" s="229"/>
      <c r="EV237" s="229"/>
      <c r="EW237" s="229"/>
      <c r="EX237" s="229"/>
      <c r="EY237" s="229"/>
      <c r="EZ237" s="229"/>
      <c r="FA237" s="229"/>
      <c r="FB237" s="229"/>
      <c r="FC237" s="229"/>
      <c r="FD237" s="229"/>
      <c r="FE237" s="229"/>
      <c r="FF237" s="229"/>
      <c r="FG237" s="229"/>
      <c r="FH237" s="229"/>
      <c r="FI237" s="229"/>
      <c r="FJ237" s="229"/>
      <c r="FK237" s="229"/>
      <c r="FL237" s="229"/>
      <c r="FM237" s="229"/>
      <c r="FN237" s="229"/>
      <c r="FO237" s="229"/>
      <c r="FP237" s="229"/>
      <c r="FQ237" s="229"/>
      <c r="FR237" s="229"/>
      <c r="FS237" s="229"/>
      <c r="FT237" s="229"/>
      <c r="FU237" s="229"/>
      <c r="FV237" s="229"/>
      <c r="FW237" s="229"/>
      <c r="FX237" s="229"/>
      <c r="FY237" s="229"/>
      <c r="FZ237" s="229"/>
      <c r="GA237" s="229"/>
      <c r="GB237" s="229"/>
      <c r="GC237" s="229"/>
      <c r="GD237" s="229"/>
      <c r="GE237" s="229"/>
      <c r="GF237" s="229"/>
      <c r="GG237" s="229"/>
      <c r="GH237" s="229"/>
      <c r="GI237" s="229"/>
      <c r="GJ237" s="229"/>
      <c r="GK237" s="229"/>
      <c r="GL237" s="229"/>
      <c r="GM237" s="229"/>
      <c r="GN237" s="229"/>
      <c r="GO237" s="229"/>
      <c r="GP237" s="229"/>
      <c r="GQ237" s="229"/>
      <c r="GR237" s="229"/>
      <c r="GS237" s="229"/>
      <c r="GT237" s="229"/>
      <c r="GU237" s="229"/>
      <c r="GV237" s="229"/>
      <c r="GW237" s="229"/>
      <c r="GX237" s="229"/>
      <c r="GY237" s="229"/>
      <c r="GZ237" s="229"/>
      <c r="HA237" s="229"/>
      <c r="HB237" s="229"/>
      <c r="HC237" s="229"/>
      <c r="HD237" s="229"/>
      <c r="HE237" s="229"/>
      <c r="HF237" s="229"/>
      <c r="HG237" s="229"/>
      <c r="HH237" s="229"/>
      <c r="HI237" s="229"/>
      <c r="HJ237" s="229"/>
      <c r="HK237" s="229"/>
      <c r="HL237" s="229"/>
      <c r="HM237" s="229"/>
      <c r="HN237" s="229"/>
      <c r="HO237" s="229"/>
      <c r="HP237" s="229"/>
      <c r="HQ237" s="229"/>
      <c r="HR237" s="229"/>
      <c r="HS237" s="229"/>
      <c r="HT237" s="229"/>
      <c r="HU237" s="229"/>
      <c r="HV237" s="229"/>
      <c r="HW237" s="229"/>
      <c r="HX237" s="229"/>
      <c r="HY237" s="229"/>
      <c r="HZ237" s="229"/>
      <c r="IA237" s="229"/>
      <c r="IB237" s="229"/>
      <c r="IC237" s="229"/>
      <c r="ID237" s="229"/>
      <c r="IE237" s="229"/>
      <c r="IF237" s="229"/>
      <c r="IG237" s="229"/>
      <c r="IH237" s="229"/>
      <c r="II237" s="229"/>
      <c r="IJ237" s="229"/>
      <c r="IK237" s="229"/>
      <c r="IL237" s="229"/>
      <c r="IM237" s="229"/>
      <c r="IN237" s="229"/>
      <c r="IO237" s="229"/>
      <c r="IP237" s="229"/>
      <c r="IQ237" s="229"/>
      <c r="IR237" s="229"/>
      <c r="IS237" s="229"/>
      <c r="IT237" s="229"/>
      <c r="IU237" s="229"/>
    </row>
    <row r="238" spans="1:255" s="225" customFormat="1" ht="66.650000000000006" customHeight="1" x14ac:dyDescent="0.35">
      <c r="A238" s="460">
        <f>A222-0.01</f>
        <v>-3.279999999999994</v>
      </c>
      <c r="B238" s="148" t="str">
        <f>"Can you tell me the total EXPENSES of your business in THE LAST MONTH from all sources, including manufacturing, trade, services, and salaries to employees and yourself?"</f>
        <v>Can you tell me the total EXPENSES of your business in THE LAST MONTH from all sources, including manufacturing, trade, services, and salaries to employees and yourself?</v>
      </c>
      <c r="C238" s="385" t="s">
        <v>342</v>
      </c>
      <c r="D238" s="363"/>
      <c r="E238" s="363"/>
      <c r="F238" s="363"/>
      <c r="G238" s="386"/>
      <c r="H238" s="305" t="s">
        <v>281</v>
      </c>
      <c r="I238" s="306"/>
      <c r="J238" s="307" t="s">
        <v>6</v>
      </c>
      <c r="K238" s="278"/>
      <c r="L238" s="229"/>
      <c r="M238" s="229"/>
      <c r="N238" s="229"/>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29"/>
      <c r="AW238" s="229"/>
      <c r="AX238" s="229"/>
      <c r="AY238" s="229"/>
      <c r="AZ238" s="229"/>
      <c r="BA238" s="229"/>
      <c r="BB238" s="229"/>
      <c r="BC238" s="229"/>
      <c r="BD238" s="229"/>
      <c r="BE238" s="229"/>
      <c r="BF238" s="229"/>
      <c r="BG238" s="229"/>
      <c r="BH238" s="229"/>
      <c r="BI238" s="229"/>
      <c r="BJ238" s="229"/>
      <c r="BK238" s="229"/>
      <c r="BL238" s="229"/>
      <c r="BM238" s="229"/>
      <c r="BN238" s="229"/>
      <c r="BO238" s="229"/>
      <c r="BP238" s="229"/>
      <c r="BQ238" s="229"/>
      <c r="BR238" s="229"/>
      <c r="BS238" s="229"/>
      <c r="BT238" s="229"/>
      <c r="BU238" s="229"/>
      <c r="BV238" s="229"/>
      <c r="BW238" s="229"/>
      <c r="BX238" s="229"/>
      <c r="BY238" s="229"/>
      <c r="BZ238" s="229"/>
      <c r="CA238" s="229"/>
      <c r="CB238" s="229"/>
      <c r="CC238" s="229"/>
      <c r="CD238" s="229"/>
      <c r="CE238" s="229"/>
      <c r="CF238" s="229"/>
      <c r="CG238" s="229"/>
      <c r="CH238" s="229"/>
      <c r="CI238" s="229"/>
      <c r="CJ238" s="229"/>
      <c r="CK238" s="229"/>
      <c r="CL238" s="229"/>
      <c r="CM238" s="229"/>
      <c r="CN238" s="229"/>
      <c r="CO238" s="229"/>
      <c r="CP238" s="229"/>
      <c r="CQ238" s="229"/>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c r="DP238" s="229"/>
      <c r="DQ238" s="229"/>
      <c r="DR238" s="229"/>
      <c r="DS238" s="229"/>
      <c r="DT238" s="229"/>
      <c r="DU238" s="229"/>
      <c r="DV238" s="229"/>
      <c r="DW238" s="229"/>
      <c r="DX238" s="229"/>
      <c r="DY238" s="229"/>
      <c r="DZ238" s="229"/>
      <c r="EA238" s="229"/>
      <c r="EB238" s="229"/>
      <c r="EC238" s="229"/>
      <c r="ED238" s="229"/>
      <c r="EE238" s="229"/>
      <c r="EF238" s="229"/>
      <c r="EG238" s="229"/>
      <c r="EH238" s="229"/>
      <c r="EI238" s="229"/>
      <c r="EJ238" s="229"/>
      <c r="EK238" s="229"/>
      <c r="EL238" s="229"/>
      <c r="EM238" s="229"/>
      <c r="EN238" s="229"/>
      <c r="EO238" s="229"/>
      <c r="EP238" s="229"/>
      <c r="EQ238" s="229"/>
      <c r="ER238" s="229"/>
      <c r="ES238" s="229"/>
      <c r="ET238" s="229"/>
      <c r="EU238" s="229"/>
      <c r="EV238" s="229"/>
      <c r="EW238" s="229"/>
      <c r="EX238" s="229"/>
      <c r="EY238" s="229"/>
      <c r="EZ238" s="229"/>
      <c r="FA238" s="229"/>
      <c r="FB238" s="229"/>
      <c r="FC238" s="229"/>
      <c r="FD238" s="229"/>
      <c r="FE238" s="229"/>
      <c r="FF238" s="229"/>
      <c r="FG238" s="229"/>
      <c r="FH238" s="229"/>
      <c r="FI238" s="229"/>
      <c r="FJ238" s="229"/>
      <c r="FK238" s="229"/>
      <c r="FL238" s="229"/>
      <c r="FM238" s="229"/>
      <c r="FN238" s="229"/>
      <c r="FO238" s="229"/>
      <c r="FP238" s="229"/>
      <c r="FQ238" s="229"/>
      <c r="FR238" s="229"/>
      <c r="FS238" s="229"/>
      <c r="FT238" s="229"/>
      <c r="FU238" s="229"/>
      <c r="FV238" s="229"/>
      <c r="FW238" s="229"/>
      <c r="FX238" s="229"/>
      <c r="FY238" s="229"/>
      <c r="FZ238" s="229"/>
      <c r="GA238" s="229"/>
      <c r="GB238" s="229"/>
      <c r="GC238" s="229"/>
      <c r="GD238" s="229"/>
      <c r="GE238" s="229"/>
      <c r="GF238" s="229"/>
      <c r="GG238" s="229"/>
      <c r="GH238" s="229"/>
      <c r="GI238" s="229"/>
      <c r="GJ238" s="229"/>
      <c r="GK238" s="229"/>
      <c r="GL238" s="229"/>
      <c r="GM238" s="229"/>
      <c r="GN238" s="229"/>
      <c r="GO238" s="229"/>
      <c r="GP238" s="229"/>
      <c r="GQ238" s="229"/>
      <c r="GR238" s="229"/>
      <c r="GS238" s="229"/>
      <c r="GT238" s="229"/>
      <c r="GU238" s="229"/>
      <c r="GV238" s="229"/>
      <c r="GW238" s="229"/>
      <c r="GX238" s="229"/>
      <c r="GY238" s="229"/>
      <c r="GZ238" s="229"/>
      <c r="HA238" s="229"/>
      <c r="HB238" s="229"/>
      <c r="HC238" s="229"/>
      <c r="HD238" s="229"/>
      <c r="HE238" s="229"/>
      <c r="HF238" s="229"/>
      <c r="HG238" s="229"/>
      <c r="HH238" s="229"/>
      <c r="HI238" s="229"/>
      <c r="HJ238" s="229"/>
      <c r="HK238" s="229"/>
      <c r="HL238" s="229"/>
      <c r="HM238" s="229"/>
      <c r="HN238" s="229"/>
      <c r="HO238" s="229"/>
      <c r="HP238" s="229"/>
      <c r="HQ238" s="229"/>
      <c r="HR238" s="229"/>
      <c r="HS238" s="229"/>
      <c r="HT238" s="229"/>
      <c r="HU238" s="229"/>
      <c r="HV238" s="229"/>
      <c r="HW238" s="229"/>
      <c r="HX238" s="229"/>
      <c r="HY238" s="229"/>
      <c r="HZ238" s="229"/>
      <c r="IA238" s="229"/>
      <c r="IB238" s="229"/>
      <c r="IC238" s="229"/>
      <c r="ID238" s="229"/>
      <c r="IE238" s="229"/>
      <c r="IF238" s="229"/>
      <c r="IG238" s="229"/>
      <c r="IH238" s="229"/>
      <c r="II238" s="229"/>
      <c r="IJ238" s="229"/>
      <c r="IK238" s="229"/>
      <c r="IL238" s="229"/>
      <c r="IM238" s="229"/>
      <c r="IN238" s="229"/>
      <c r="IO238" s="229"/>
      <c r="IP238" s="229"/>
      <c r="IQ238" s="229"/>
      <c r="IR238" s="229"/>
      <c r="IS238" s="229"/>
      <c r="IT238" s="229"/>
      <c r="IU238" s="229"/>
    </row>
    <row r="239" spans="1:255" s="225" customFormat="1" x14ac:dyDescent="0.35">
      <c r="A239" s="461"/>
      <c r="B239" s="36" t="s">
        <v>343</v>
      </c>
      <c r="C239" s="91">
        <v>1</v>
      </c>
      <c r="D239" s="341"/>
      <c r="E239" s="342"/>
      <c r="F239" s="342"/>
      <c r="G239" s="343"/>
      <c r="H239" s="305" t="s">
        <v>6</v>
      </c>
      <c r="I239" s="306"/>
      <c r="J239" s="307"/>
      <c r="K239" s="275"/>
      <c r="L239" s="229"/>
      <c r="M239" s="229"/>
      <c r="N239" s="229"/>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c r="AJ239" s="229"/>
      <c r="AK239" s="229"/>
      <c r="AL239" s="229"/>
      <c r="AM239" s="229"/>
      <c r="AN239" s="229"/>
      <c r="AO239" s="229"/>
      <c r="AP239" s="229"/>
      <c r="AQ239" s="229"/>
      <c r="AR239" s="229"/>
      <c r="AS239" s="229"/>
      <c r="AT239" s="229"/>
      <c r="AU239" s="229"/>
      <c r="AV239" s="229"/>
      <c r="AW239" s="229"/>
      <c r="AX239" s="229"/>
      <c r="AY239" s="229"/>
      <c r="AZ239" s="229"/>
      <c r="BA239" s="229"/>
      <c r="BB239" s="229"/>
      <c r="BC239" s="229"/>
      <c r="BD239" s="229"/>
      <c r="BE239" s="229"/>
      <c r="BF239" s="229"/>
      <c r="BG239" s="229"/>
      <c r="BH239" s="229"/>
      <c r="BI239" s="229"/>
      <c r="BJ239" s="229"/>
      <c r="BK239" s="229"/>
      <c r="BL239" s="229"/>
      <c r="BM239" s="229"/>
      <c r="BN239" s="229"/>
      <c r="BO239" s="229"/>
      <c r="BP239" s="229"/>
      <c r="BQ239" s="229"/>
      <c r="BR239" s="229"/>
      <c r="BS239" s="229"/>
      <c r="BT239" s="229"/>
      <c r="BU239" s="229"/>
      <c r="BV239" s="229"/>
      <c r="BW239" s="229"/>
      <c r="BX239" s="229"/>
      <c r="BY239" s="229"/>
      <c r="BZ239" s="229"/>
      <c r="CA239" s="229"/>
      <c r="CB239" s="229"/>
      <c r="CC239" s="229"/>
      <c r="CD239" s="229"/>
      <c r="CE239" s="229"/>
      <c r="CF239" s="229"/>
      <c r="CG239" s="229"/>
      <c r="CH239" s="229"/>
      <c r="CI239" s="229"/>
      <c r="CJ239" s="229"/>
      <c r="CK239" s="229"/>
      <c r="CL239" s="229"/>
      <c r="CM239" s="229"/>
      <c r="CN239" s="229"/>
      <c r="CO239" s="229"/>
      <c r="CP239" s="229"/>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c r="DP239" s="229"/>
      <c r="DQ239" s="229"/>
      <c r="DR239" s="229"/>
      <c r="DS239" s="229"/>
      <c r="DT239" s="229"/>
      <c r="DU239" s="229"/>
      <c r="DV239" s="229"/>
      <c r="DW239" s="229"/>
      <c r="DX239" s="229"/>
      <c r="DY239" s="229"/>
      <c r="DZ239" s="229"/>
      <c r="EA239" s="229"/>
      <c r="EB239" s="229"/>
      <c r="EC239" s="229"/>
      <c r="ED239" s="229"/>
      <c r="EE239" s="229"/>
      <c r="EF239" s="229"/>
      <c r="EG239" s="229"/>
      <c r="EH239" s="229"/>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229"/>
      <c r="FU239" s="229"/>
      <c r="FV239" s="229"/>
      <c r="FW239" s="229"/>
      <c r="FX239" s="229"/>
      <c r="FY239" s="229"/>
      <c r="FZ239" s="229"/>
      <c r="GA239" s="229"/>
      <c r="GB239" s="229"/>
      <c r="GC239" s="229"/>
      <c r="GD239" s="229"/>
      <c r="GE239" s="229"/>
      <c r="GF239" s="229"/>
      <c r="GG239" s="229"/>
      <c r="GH239" s="229"/>
      <c r="GI239" s="229"/>
      <c r="GJ239" s="229"/>
      <c r="GK239" s="229"/>
      <c r="GL239" s="229"/>
      <c r="GM239" s="229"/>
      <c r="GN239" s="229"/>
      <c r="GO239" s="229"/>
      <c r="GP239" s="229"/>
      <c r="GQ239" s="229"/>
      <c r="GR239" s="229"/>
      <c r="GS239" s="229"/>
      <c r="GT239" s="229"/>
      <c r="GU239" s="229"/>
      <c r="GV239" s="229"/>
      <c r="GW239" s="229"/>
      <c r="GX239" s="229"/>
      <c r="GY239" s="229"/>
      <c r="GZ239" s="229"/>
      <c r="HA239" s="229"/>
      <c r="HB239" s="229"/>
      <c r="HC239" s="229"/>
      <c r="HD239" s="229"/>
      <c r="HE239" s="229"/>
      <c r="HF239" s="229"/>
      <c r="HG239" s="229"/>
      <c r="HH239" s="229"/>
      <c r="HI239" s="229"/>
      <c r="HJ239" s="229"/>
      <c r="HK239" s="229"/>
      <c r="HL239" s="229"/>
      <c r="HM239" s="229"/>
      <c r="HN239" s="229"/>
      <c r="HO239" s="229"/>
      <c r="HP239" s="229"/>
      <c r="HQ239" s="229"/>
      <c r="HR239" s="229"/>
      <c r="HS239" s="229"/>
      <c r="HT239" s="229"/>
      <c r="HU239" s="229"/>
      <c r="HV239" s="229"/>
      <c r="HW239" s="229"/>
      <c r="HX239" s="229"/>
      <c r="HY239" s="229"/>
      <c r="HZ239" s="229"/>
      <c r="IA239" s="229"/>
      <c r="IB239" s="229"/>
      <c r="IC239" s="229"/>
      <c r="ID239" s="229"/>
      <c r="IE239" s="229"/>
      <c r="IF239" s="229"/>
      <c r="IG239" s="229"/>
      <c r="IH239" s="229"/>
      <c r="II239" s="229"/>
      <c r="IJ239" s="229"/>
      <c r="IK239" s="229"/>
      <c r="IL239" s="229"/>
      <c r="IM239" s="229"/>
      <c r="IN239" s="229"/>
      <c r="IO239" s="229"/>
      <c r="IP239" s="229"/>
      <c r="IQ239" s="229"/>
      <c r="IR239" s="229"/>
      <c r="IS239" s="229"/>
      <c r="IT239" s="229"/>
      <c r="IU239" s="229"/>
    </row>
    <row r="240" spans="1:255" s="225" customFormat="1" x14ac:dyDescent="0.35">
      <c r="A240" s="461"/>
      <c r="B240" s="36" t="s">
        <v>344</v>
      </c>
      <c r="C240" s="91">
        <f t="shared" ref="C240:C251" si="7">+C239+1</f>
        <v>2</v>
      </c>
      <c r="D240" s="344"/>
      <c r="E240" s="754"/>
      <c r="F240" s="754"/>
      <c r="G240" s="346"/>
      <c r="H240" s="311"/>
      <c r="I240" s="731"/>
      <c r="J240" s="313"/>
      <c r="K240" s="275"/>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c r="BD240" s="229"/>
      <c r="BE240" s="229"/>
      <c r="BF240" s="229"/>
      <c r="BG240" s="229"/>
      <c r="BH240" s="229"/>
      <c r="BI240" s="229"/>
      <c r="BJ240" s="229"/>
      <c r="BK240" s="229"/>
      <c r="BL240" s="229"/>
      <c r="BM240" s="229"/>
      <c r="BN240" s="229"/>
      <c r="BO240" s="229"/>
      <c r="BP240" s="229"/>
      <c r="BQ240" s="229"/>
      <c r="BR240" s="229"/>
      <c r="BS240" s="229"/>
      <c r="BT240" s="229"/>
      <c r="BU240" s="229"/>
      <c r="BV240" s="229"/>
      <c r="BW240" s="229"/>
      <c r="BX240" s="229"/>
      <c r="BY240" s="229"/>
      <c r="BZ240" s="229"/>
      <c r="CA240" s="229"/>
      <c r="CB240" s="229"/>
      <c r="CC240" s="229"/>
      <c r="CD240" s="229"/>
      <c r="CE240" s="229"/>
      <c r="CF240" s="229"/>
      <c r="CG240" s="229"/>
      <c r="CH240" s="229"/>
      <c r="CI240" s="229"/>
      <c r="CJ240" s="229"/>
      <c r="CK240" s="229"/>
      <c r="CL240" s="229"/>
      <c r="CM240" s="229"/>
      <c r="CN240" s="229"/>
      <c r="CO240" s="229"/>
      <c r="CP240" s="229"/>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c r="DP240" s="229"/>
      <c r="DQ240" s="229"/>
      <c r="DR240" s="229"/>
      <c r="DS240" s="229"/>
      <c r="DT240" s="229"/>
      <c r="DU240" s="229"/>
      <c r="DV240" s="229"/>
      <c r="DW240" s="229"/>
      <c r="DX240" s="229"/>
      <c r="DY240" s="229"/>
      <c r="DZ240" s="229"/>
      <c r="EA240" s="229"/>
      <c r="EB240" s="229"/>
      <c r="EC240" s="229"/>
      <c r="ED240" s="229"/>
      <c r="EE240" s="229"/>
      <c r="EF240" s="229"/>
      <c r="EG240" s="229"/>
      <c r="EH240" s="229"/>
      <c r="EI240" s="229"/>
      <c r="EJ240" s="229"/>
      <c r="EK240" s="229"/>
      <c r="EL240" s="229"/>
      <c r="EM240" s="229"/>
      <c r="EN240" s="229"/>
      <c r="EO240" s="229"/>
      <c r="EP240" s="229"/>
      <c r="EQ240" s="229"/>
      <c r="ER240" s="229"/>
      <c r="ES240" s="229"/>
      <c r="ET240" s="229"/>
      <c r="EU240" s="229"/>
      <c r="EV240" s="229"/>
      <c r="EW240" s="229"/>
      <c r="EX240" s="229"/>
      <c r="EY240" s="229"/>
      <c r="EZ240" s="229"/>
      <c r="FA240" s="229"/>
      <c r="FB240" s="229"/>
      <c r="FC240" s="229"/>
      <c r="FD240" s="229"/>
      <c r="FE240" s="229"/>
      <c r="FF240" s="229"/>
      <c r="FG240" s="229"/>
      <c r="FH240" s="229"/>
      <c r="FI240" s="229"/>
      <c r="FJ240" s="229"/>
      <c r="FK240" s="229"/>
      <c r="FL240" s="229"/>
      <c r="FM240" s="229"/>
      <c r="FN240" s="229"/>
      <c r="FO240" s="229"/>
      <c r="FP240" s="229"/>
      <c r="FQ240" s="229"/>
      <c r="FR240" s="229"/>
      <c r="FS240" s="229"/>
      <c r="FT240" s="229"/>
      <c r="FU240" s="229"/>
      <c r="FV240" s="229"/>
      <c r="FW240" s="229"/>
      <c r="FX240" s="229"/>
      <c r="FY240" s="229"/>
      <c r="FZ240" s="229"/>
      <c r="GA240" s="229"/>
      <c r="GB240" s="229"/>
      <c r="GC240" s="229"/>
      <c r="GD240" s="229"/>
      <c r="GE240" s="229"/>
      <c r="GF240" s="229"/>
      <c r="GG240" s="229"/>
      <c r="GH240" s="229"/>
      <c r="GI240" s="229"/>
      <c r="GJ240" s="229"/>
      <c r="GK240" s="229"/>
      <c r="GL240" s="229"/>
      <c r="GM240" s="229"/>
      <c r="GN240" s="229"/>
      <c r="GO240" s="229"/>
      <c r="GP240" s="229"/>
      <c r="GQ240" s="229"/>
      <c r="GR240" s="229"/>
      <c r="GS240" s="229"/>
      <c r="GT240" s="229"/>
      <c r="GU240" s="229"/>
      <c r="GV240" s="229"/>
      <c r="GW240" s="229"/>
      <c r="GX240" s="229"/>
      <c r="GY240" s="229"/>
      <c r="GZ240" s="229"/>
      <c r="HA240" s="229"/>
      <c r="HB240" s="229"/>
      <c r="HC240" s="229"/>
      <c r="HD240" s="229"/>
      <c r="HE240" s="229"/>
      <c r="HF240" s="229"/>
      <c r="HG240" s="229"/>
      <c r="HH240" s="229"/>
      <c r="HI240" s="229"/>
      <c r="HJ240" s="229"/>
      <c r="HK240" s="229"/>
      <c r="HL240" s="229"/>
      <c r="HM240" s="229"/>
      <c r="HN240" s="229"/>
      <c r="HO240" s="229"/>
      <c r="HP240" s="229"/>
      <c r="HQ240" s="229"/>
      <c r="HR240" s="229"/>
      <c r="HS240" s="229"/>
      <c r="HT240" s="229"/>
      <c r="HU240" s="229"/>
      <c r="HV240" s="229"/>
      <c r="HW240" s="229"/>
      <c r="HX240" s="229"/>
      <c r="HY240" s="229"/>
      <c r="HZ240" s="229"/>
      <c r="IA240" s="229"/>
      <c r="IB240" s="229"/>
      <c r="IC240" s="229"/>
      <c r="ID240" s="229"/>
      <c r="IE240" s="229"/>
      <c r="IF240" s="229"/>
      <c r="IG240" s="229"/>
      <c r="IH240" s="229"/>
      <c r="II240" s="229"/>
      <c r="IJ240" s="229"/>
      <c r="IK240" s="229"/>
      <c r="IL240" s="229"/>
      <c r="IM240" s="229"/>
      <c r="IN240" s="229"/>
      <c r="IO240" s="229"/>
      <c r="IP240" s="229"/>
      <c r="IQ240" s="229"/>
      <c r="IR240" s="229"/>
      <c r="IS240" s="229"/>
      <c r="IT240" s="229"/>
      <c r="IU240" s="229"/>
    </row>
    <row r="241" spans="1:255" s="225" customFormat="1" x14ac:dyDescent="0.35">
      <c r="A241" s="461"/>
      <c r="B241" s="36" t="s">
        <v>345</v>
      </c>
      <c r="C241" s="91">
        <f t="shared" si="7"/>
        <v>3</v>
      </c>
      <c r="D241" s="344"/>
      <c r="E241" s="754"/>
      <c r="F241" s="754"/>
      <c r="G241" s="346"/>
      <c r="H241" s="311"/>
      <c r="I241" s="731"/>
      <c r="J241" s="313"/>
      <c r="K241" s="275"/>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G241" s="229"/>
      <c r="BH241" s="229"/>
      <c r="BI241" s="229"/>
      <c r="BJ241" s="229"/>
      <c r="BK241" s="229"/>
      <c r="BL241" s="229"/>
      <c r="BM241" s="229"/>
      <c r="BN241" s="229"/>
      <c r="BO241" s="229"/>
      <c r="BP241" s="229"/>
      <c r="BQ241" s="229"/>
      <c r="BR241" s="229"/>
      <c r="BS241" s="229"/>
      <c r="BT241" s="229"/>
      <c r="BU241" s="229"/>
      <c r="BV241" s="229"/>
      <c r="BW241" s="229"/>
      <c r="BX241" s="229"/>
      <c r="BY241" s="229"/>
      <c r="BZ241" s="229"/>
      <c r="CA241" s="229"/>
      <c r="CB241" s="229"/>
      <c r="CC241" s="229"/>
      <c r="CD241" s="229"/>
      <c r="CE241" s="229"/>
      <c r="CF241" s="229"/>
      <c r="CG241" s="229"/>
      <c r="CH241" s="229"/>
      <c r="CI241" s="229"/>
      <c r="CJ241" s="229"/>
      <c r="CK241" s="229"/>
      <c r="CL241" s="229"/>
      <c r="CM241" s="229"/>
      <c r="CN241" s="229"/>
      <c r="CO241" s="229"/>
      <c r="CP241" s="229"/>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c r="DP241" s="229"/>
      <c r="DQ241" s="229"/>
      <c r="DR241" s="229"/>
      <c r="DS241" s="229"/>
      <c r="DT241" s="229"/>
      <c r="DU241" s="229"/>
      <c r="DV241" s="229"/>
      <c r="DW241" s="229"/>
      <c r="DX241" s="229"/>
      <c r="DY241" s="229"/>
      <c r="DZ241" s="229"/>
      <c r="EA241" s="229"/>
      <c r="EB241" s="229"/>
      <c r="EC241" s="229"/>
      <c r="ED241" s="229"/>
      <c r="EE241" s="229"/>
      <c r="EF241" s="229"/>
      <c r="EG241" s="229"/>
      <c r="EH241" s="229"/>
      <c r="EI241" s="229"/>
      <c r="EJ241" s="229"/>
      <c r="EK241" s="229"/>
      <c r="EL241" s="229"/>
      <c r="EM241" s="229"/>
      <c r="EN241" s="229"/>
      <c r="EO241" s="229"/>
      <c r="EP241" s="229"/>
      <c r="EQ241" s="229"/>
      <c r="ER241" s="229"/>
      <c r="ES241" s="229"/>
      <c r="ET241" s="229"/>
      <c r="EU241" s="229"/>
      <c r="EV241" s="229"/>
      <c r="EW241" s="229"/>
      <c r="EX241" s="229"/>
      <c r="EY241" s="229"/>
      <c r="EZ241" s="229"/>
      <c r="FA241" s="229"/>
      <c r="FB241" s="229"/>
      <c r="FC241" s="229"/>
      <c r="FD241" s="229"/>
      <c r="FE241" s="229"/>
      <c r="FF241" s="229"/>
      <c r="FG241" s="229"/>
      <c r="FH241" s="229"/>
      <c r="FI241" s="229"/>
      <c r="FJ241" s="229"/>
      <c r="FK241" s="229"/>
      <c r="FL241" s="229"/>
      <c r="FM241" s="229"/>
      <c r="FN241" s="229"/>
      <c r="FO241" s="229"/>
      <c r="FP241" s="229"/>
      <c r="FQ241" s="229"/>
      <c r="FR241" s="229"/>
      <c r="FS241" s="229"/>
      <c r="FT241" s="229"/>
      <c r="FU241" s="229"/>
      <c r="FV241" s="229"/>
      <c r="FW241" s="229"/>
      <c r="FX241" s="229"/>
      <c r="FY241" s="229"/>
      <c r="FZ241" s="229"/>
      <c r="GA241" s="229"/>
      <c r="GB241" s="229"/>
      <c r="GC241" s="229"/>
      <c r="GD241" s="229"/>
      <c r="GE241" s="229"/>
      <c r="GF241" s="229"/>
      <c r="GG241" s="229"/>
      <c r="GH241" s="229"/>
      <c r="GI241" s="229"/>
      <c r="GJ241" s="229"/>
      <c r="GK241" s="229"/>
      <c r="GL241" s="229"/>
      <c r="GM241" s="229"/>
      <c r="GN241" s="229"/>
      <c r="GO241" s="229"/>
      <c r="GP241" s="229"/>
      <c r="GQ241" s="229"/>
      <c r="GR241" s="229"/>
      <c r="GS241" s="229"/>
      <c r="GT241" s="229"/>
      <c r="GU241" s="229"/>
      <c r="GV241" s="229"/>
      <c r="GW241" s="229"/>
      <c r="GX241" s="229"/>
      <c r="GY241" s="229"/>
      <c r="GZ241" s="229"/>
      <c r="HA241" s="229"/>
      <c r="HB241" s="229"/>
      <c r="HC241" s="229"/>
      <c r="HD241" s="229"/>
      <c r="HE241" s="229"/>
      <c r="HF241" s="229"/>
      <c r="HG241" s="229"/>
      <c r="HH241" s="229"/>
      <c r="HI241" s="229"/>
      <c r="HJ241" s="229"/>
      <c r="HK241" s="229"/>
      <c r="HL241" s="229"/>
      <c r="HM241" s="229"/>
      <c r="HN241" s="229"/>
      <c r="HO241" s="229"/>
      <c r="HP241" s="229"/>
      <c r="HQ241" s="229"/>
      <c r="HR241" s="229"/>
      <c r="HS241" s="229"/>
      <c r="HT241" s="229"/>
      <c r="HU241" s="229"/>
      <c r="HV241" s="229"/>
      <c r="HW241" s="229"/>
      <c r="HX241" s="229"/>
      <c r="HY241" s="229"/>
      <c r="HZ241" s="229"/>
      <c r="IA241" s="229"/>
      <c r="IB241" s="229"/>
      <c r="IC241" s="229"/>
      <c r="ID241" s="229"/>
      <c r="IE241" s="229"/>
      <c r="IF241" s="229"/>
      <c r="IG241" s="229"/>
      <c r="IH241" s="229"/>
      <c r="II241" s="229"/>
      <c r="IJ241" s="229"/>
      <c r="IK241" s="229"/>
      <c r="IL241" s="229"/>
      <c r="IM241" s="229"/>
      <c r="IN241" s="229"/>
      <c r="IO241" s="229"/>
      <c r="IP241" s="229"/>
      <c r="IQ241" s="229"/>
      <c r="IR241" s="229"/>
      <c r="IS241" s="229"/>
      <c r="IT241" s="229"/>
      <c r="IU241" s="229"/>
    </row>
    <row r="242" spans="1:255" s="225" customFormat="1" x14ac:dyDescent="0.35">
      <c r="A242" s="461"/>
      <c r="B242" s="36" t="s">
        <v>346</v>
      </c>
      <c r="C242" s="91">
        <f t="shared" si="7"/>
        <v>4</v>
      </c>
      <c r="D242" s="344"/>
      <c r="E242" s="754"/>
      <c r="F242" s="754"/>
      <c r="G242" s="346"/>
      <c r="H242" s="311"/>
      <c r="I242" s="731"/>
      <c r="J242" s="313"/>
      <c r="K242" s="275"/>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c r="BD242" s="229"/>
      <c r="BE242" s="229"/>
      <c r="BF242" s="229"/>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c r="CA242" s="229"/>
      <c r="CB242" s="229"/>
      <c r="CC242" s="229"/>
      <c r="CD242" s="229"/>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c r="DP242" s="229"/>
      <c r="DQ242" s="229"/>
      <c r="DR242" s="229"/>
      <c r="DS242" s="229"/>
      <c r="DT242" s="229"/>
      <c r="DU242" s="229"/>
      <c r="DV242" s="229"/>
      <c r="DW242" s="229"/>
      <c r="DX242" s="229"/>
      <c r="DY242" s="229"/>
      <c r="DZ242" s="229"/>
      <c r="EA242" s="229"/>
      <c r="EB242" s="229"/>
      <c r="EC242" s="229"/>
      <c r="ED242" s="229"/>
      <c r="EE242" s="229"/>
      <c r="EF242" s="229"/>
      <c r="EG242" s="229"/>
      <c r="EH242" s="229"/>
      <c r="EI242" s="229"/>
      <c r="EJ242" s="229"/>
      <c r="EK242" s="229"/>
      <c r="EL242" s="229"/>
      <c r="EM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229"/>
      <c r="FU242" s="229"/>
      <c r="FV242" s="229"/>
      <c r="FW242" s="229"/>
      <c r="FX242" s="229"/>
      <c r="FY242" s="229"/>
      <c r="FZ242" s="229"/>
      <c r="GA242" s="229"/>
      <c r="GB242" s="229"/>
      <c r="GC242" s="229"/>
      <c r="GD242" s="229"/>
      <c r="GE242" s="229"/>
      <c r="GF242" s="229"/>
      <c r="GG242" s="229"/>
      <c r="GH242" s="229"/>
      <c r="GI242" s="229"/>
      <c r="GJ242" s="229"/>
      <c r="GK242" s="229"/>
      <c r="GL242" s="229"/>
      <c r="GM242" s="229"/>
      <c r="GN242" s="229"/>
      <c r="GO242" s="229"/>
      <c r="GP242" s="229"/>
      <c r="GQ242" s="229"/>
      <c r="GR242" s="229"/>
      <c r="GS242" s="229"/>
      <c r="GT242" s="229"/>
      <c r="GU242" s="229"/>
      <c r="GV242" s="229"/>
      <c r="GW242" s="229"/>
      <c r="GX242" s="229"/>
      <c r="GY242" s="229"/>
      <c r="GZ242" s="229"/>
      <c r="HA242" s="229"/>
      <c r="HB242" s="229"/>
      <c r="HC242" s="229"/>
      <c r="HD242" s="229"/>
      <c r="HE242" s="229"/>
      <c r="HF242" s="229"/>
      <c r="HG242" s="229"/>
      <c r="HH242" s="229"/>
      <c r="HI242" s="229"/>
      <c r="HJ242" s="229"/>
      <c r="HK242" s="229"/>
      <c r="HL242" s="229"/>
      <c r="HM242" s="229"/>
      <c r="HN242" s="229"/>
      <c r="HO242" s="229"/>
      <c r="HP242" s="229"/>
      <c r="HQ242" s="229"/>
      <c r="HR242" s="229"/>
      <c r="HS242" s="229"/>
      <c r="HT242" s="229"/>
      <c r="HU242" s="229"/>
      <c r="HV242" s="229"/>
      <c r="HW242" s="229"/>
      <c r="HX242" s="229"/>
      <c r="HY242" s="229"/>
      <c r="HZ242" s="229"/>
      <c r="IA242" s="229"/>
      <c r="IB242" s="229"/>
      <c r="IC242" s="229"/>
      <c r="ID242" s="229"/>
      <c r="IE242" s="229"/>
      <c r="IF242" s="229"/>
      <c r="IG242" s="229"/>
      <c r="IH242" s="229"/>
      <c r="II242" s="229"/>
      <c r="IJ242" s="229"/>
      <c r="IK242" s="229"/>
      <c r="IL242" s="229"/>
      <c r="IM242" s="229"/>
      <c r="IN242" s="229"/>
      <c r="IO242" s="229"/>
      <c r="IP242" s="229"/>
      <c r="IQ242" s="229"/>
      <c r="IR242" s="229"/>
      <c r="IS242" s="229"/>
      <c r="IT242" s="229"/>
      <c r="IU242" s="229"/>
    </row>
    <row r="243" spans="1:255" s="225" customFormat="1" x14ac:dyDescent="0.35">
      <c r="A243" s="461"/>
      <c r="B243" s="36" t="s">
        <v>347</v>
      </c>
      <c r="C243" s="91">
        <f t="shared" si="7"/>
        <v>5</v>
      </c>
      <c r="D243" s="344"/>
      <c r="E243" s="754"/>
      <c r="F243" s="754"/>
      <c r="G243" s="346"/>
      <c r="H243" s="311"/>
      <c r="I243" s="731"/>
      <c r="J243" s="313"/>
      <c r="K243" s="275"/>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c r="BD243" s="229"/>
      <c r="BE243" s="229"/>
      <c r="BF243" s="229"/>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DY243" s="229"/>
      <c r="DZ243" s="229"/>
      <c r="EA243" s="229"/>
      <c r="EB243" s="229"/>
      <c r="EC243" s="229"/>
      <c r="ED243" s="229"/>
      <c r="EE243" s="229"/>
      <c r="EF243" s="229"/>
      <c r="EG243" s="229"/>
      <c r="EH243" s="229"/>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229"/>
      <c r="FU243" s="229"/>
      <c r="FV243" s="229"/>
      <c r="FW243" s="229"/>
      <c r="FX243" s="229"/>
      <c r="FY243" s="229"/>
      <c r="FZ243" s="229"/>
      <c r="GA243" s="229"/>
      <c r="GB243" s="229"/>
      <c r="GC243" s="229"/>
      <c r="GD243" s="229"/>
      <c r="GE243" s="229"/>
      <c r="GF243" s="229"/>
      <c r="GG243" s="229"/>
      <c r="GH243" s="229"/>
      <c r="GI243" s="229"/>
      <c r="GJ243" s="229"/>
      <c r="GK243" s="229"/>
      <c r="GL243" s="229"/>
      <c r="GM243" s="229"/>
      <c r="GN243" s="229"/>
      <c r="GO243" s="229"/>
      <c r="GP243" s="229"/>
      <c r="GQ243" s="229"/>
      <c r="GR243" s="229"/>
      <c r="GS243" s="229"/>
      <c r="GT243" s="229"/>
      <c r="GU243" s="229"/>
      <c r="GV243" s="229"/>
      <c r="GW243" s="229"/>
      <c r="GX243" s="229"/>
      <c r="GY243" s="229"/>
      <c r="GZ243" s="229"/>
      <c r="HA243" s="229"/>
      <c r="HB243" s="229"/>
      <c r="HC243" s="229"/>
      <c r="HD243" s="229"/>
      <c r="HE243" s="229"/>
      <c r="HF243" s="229"/>
      <c r="HG243" s="229"/>
      <c r="HH243" s="229"/>
      <c r="HI243" s="229"/>
      <c r="HJ243" s="229"/>
      <c r="HK243" s="229"/>
      <c r="HL243" s="229"/>
      <c r="HM243" s="229"/>
      <c r="HN243" s="229"/>
      <c r="HO243" s="229"/>
      <c r="HP243" s="229"/>
      <c r="HQ243" s="229"/>
      <c r="HR243" s="229"/>
      <c r="HS243" s="229"/>
      <c r="HT243" s="229"/>
      <c r="HU243" s="229"/>
      <c r="HV243" s="229"/>
      <c r="HW243" s="229"/>
      <c r="HX243" s="229"/>
      <c r="HY243" s="229"/>
      <c r="HZ243" s="229"/>
      <c r="IA243" s="229"/>
      <c r="IB243" s="229"/>
      <c r="IC243" s="229"/>
      <c r="ID243" s="229"/>
      <c r="IE243" s="229"/>
      <c r="IF243" s="229"/>
      <c r="IG243" s="229"/>
      <c r="IH243" s="229"/>
      <c r="II243" s="229"/>
      <c r="IJ243" s="229"/>
      <c r="IK243" s="229"/>
      <c r="IL243" s="229"/>
      <c r="IM243" s="229"/>
      <c r="IN243" s="229"/>
      <c r="IO243" s="229"/>
      <c r="IP243" s="229"/>
      <c r="IQ243" s="229"/>
      <c r="IR243" s="229"/>
      <c r="IS243" s="229"/>
      <c r="IT243" s="229"/>
      <c r="IU243" s="229"/>
    </row>
    <row r="244" spans="1:255" s="225" customFormat="1" x14ac:dyDescent="0.35">
      <c r="A244" s="461"/>
      <c r="B244" s="36" t="s">
        <v>348</v>
      </c>
      <c r="C244" s="91">
        <f t="shared" si="7"/>
        <v>6</v>
      </c>
      <c r="D244" s="344"/>
      <c r="E244" s="754"/>
      <c r="F244" s="754"/>
      <c r="G244" s="346"/>
      <c r="H244" s="311"/>
      <c r="I244" s="731"/>
      <c r="J244" s="313"/>
      <c r="K244" s="275"/>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c r="BD244" s="229"/>
      <c r="BE244" s="229"/>
      <c r="BF244" s="229"/>
      <c r="BG244" s="229"/>
      <c r="BH244" s="229"/>
      <c r="BI244" s="229"/>
      <c r="BJ244" s="229"/>
      <c r="BK244" s="229"/>
      <c r="BL244" s="229"/>
      <c r="BM244" s="229"/>
      <c r="BN244" s="229"/>
      <c r="BO244" s="229"/>
      <c r="BP244" s="229"/>
      <c r="BQ244" s="229"/>
      <c r="BR244" s="229"/>
      <c r="BS244" s="229"/>
      <c r="BT244" s="229"/>
      <c r="BU244" s="229"/>
      <c r="BV244" s="229"/>
      <c r="BW244" s="229"/>
      <c r="BX244" s="229"/>
      <c r="BY244" s="229"/>
      <c r="BZ244" s="229"/>
      <c r="CA244" s="229"/>
      <c r="CB244" s="229"/>
      <c r="CC244" s="229"/>
      <c r="CD244" s="229"/>
      <c r="CE244" s="229"/>
      <c r="CF244" s="229"/>
      <c r="CG244" s="229"/>
      <c r="CH244" s="229"/>
      <c r="CI244" s="229"/>
      <c r="CJ244" s="229"/>
      <c r="CK244" s="229"/>
      <c r="CL244" s="229"/>
      <c r="CM244" s="229"/>
      <c r="CN244" s="229"/>
      <c r="CO244" s="229"/>
      <c r="CP244" s="229"/>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c r="DQ244" s="229"/>
      <c r="DR244" s="229"/>
      <c r="DS244" s="229"/>
      <c r="DT244" s="229"/>
      <c r="DU244" s="229"/>
      <c r="DV244" s="229"/>
      <c r="DW244" s="229"/>
      <c r="DX244" s="229"/>
      <c r="DY244" s="229"/>
      <c r="DZ244" s="229"/>
      <c r="EA244" s="229"/>
      <c r="EB244" s="229"/>
      <c r="EC244" s="229"/>
      <c r="ED244" s="229"/>
      <c r="EE244" s="229"/>
      <c r="EF244" s="229"/>
      <c r="EG244" s="229"/>
      <c r="EH244" s="229"/>
      <c r="EI244" s="229"/>
      <c r="EJ244" s="229"/>
      <c r="EK244" s="229"/>
      <c r="EL244" s="229"/>
      <c r="EM244" s="229"/>
      <c r="EN244" s="229"/>
      <c r="EO244" s="229"/>
      <c r="EP244" s="229"/>
      <c r="EQ244" s="229"/>
      <c r="ER244" s="229"/>
      <c r="ES244" s="229"/>
      <c r="ET244" s="229"/>
      <c r="EU244" s="229"/>
      <c r="EV244" s="229"/>
      <c r="EW244" s="229"/>
      <c r="EX244" s="229"/>
      <c r="EY244" s="229"/>
      <c r="EZ244" s="229"/>
      <c r="FA244" s="229"/>
      <c r="FB244" s="229"/>
      <c r="FC244" s="229"/>
      <c r="FD244" s="229"/>
      <c r="FE244" s="229"/>
      <c r="FF244" s="229"/>
      <c r="FG244" s="229"/>
      <c r="FH244" s="229"/>
      <c r="FI244" s="229"/>
      <c r="FJ244" s="229"/>
      <c r="FK244" s="229"/>
      <c r="FL244" s="229"/>
      <c r="FM244" s="229"/>
      <c r="FN244" s="229"/>
      <c r="FO244" s="229"/>
      <c r="FP244" s="229"/>
      <c r="FQ244" s="229"/>
      <c r="FR244" s="229"/>
      <c r="FS244" s="229"/>
      <c r="FT244" s="229"/>
      <c r="FU244" s="229"/>
      <c r="FV244" s="229"/>
      <c r="FW244" s="229"/>
      <c r="FX244" s="229"/>
      <c r="FY244" s="229"/>
      <c r="FZ244" s="229"/>
      <c r="GA244" s="229"/>
      <c r="GB244" s="229"/>
      <c r="GC244" s="229"/>
      <c r="GD244" s="229"/>
      <c r="GE244" s="229"/>
      <c r="GF244" s="229"/>
      <c r="GG244" s="229"/>
      <c r="GH244" s="229"/>
      <c r="GI244" s="229"/>
      <c r="GJ244" s="229"/>
      <c r="GK244" s="229"/>
      <c r="GL244" s="229"/>
      <c r="GM244" s="229"/>
      <c r="GN244" s="229"/>
      <c r="GO244" s="229"/>
      <c r="GP244" s="229"/>
      <c r="GQ244" s="229"/>
      <c r="GR244" s="229"/>
      <c r="GS244" s="229"/>
      <c r="GT244" s="229"/>
      <c r="GU244" s="229"/>
      <c r="GV244" s="229"/>
      <c r="GW244" s="229"/>
      <c r="GX244" s="229"/>
      <c r="GY244" s="229"/>
      <c r="GZ244" s="229"/>
      <c r="HA244" s="229"/>
      <c r="HB244" s="229"/>
      <c r="HC244" s="229"/>
      <c r="HD244" s="229"/>
      <c r="HE244" s="229"/>
      <c r="HF244" s="229"/>
      <c r="HG244" s="229"/>
      <c r="HH244" s="229"/>
      <c r="HI244" s="229"/>
      <c r="HJ244" s="229"/>
      <c r="HK244" s="229"/>
      <c r="HL244" s="229"/>
      <c r="HM244" s="229"/>
      <c r="HN244" s="229"/>
      <c r="HO244" s="229"/>
      <c r="HP244" s="229"/>
      <c r="HQ244" s="229"/>
      <c r="HR244" s="229"/>
      <c r="HS244" s="229"/>
      <c r="HT244" s="229"/>
      <c r="HU244" s="229"/>
      <c r="HV244" s="229"/>
      <c r="HW244" s="229"/>
      <c r="HX244" s="229"/>
      <c r="HY244" s="229"/>
      <c r="HZ244" s="229"/>
      <c r="IA244" s="229"/>
      <c r="IB244" s="229"/>
      <c r="IC244" s="229"/>
      <c r="ID244" s="229"/>
      <c r="IE244" s="229"/>
      <c r="IF244" s="229"/>
      <c r="IG244" s="229"/>
      <c r="IH244" s="229"/>
      <c r="II244" s="229"/>
      <c r="IJ244" s="229"/>
      <c r="IK244" s="229"/>
      <c r="IL244" s="229"/>
      <c r="IM244" s="229"/>
      <c r="IN244" s="229"/>
      <c r="IO244" s="229"/>
      <c r="IP244" s="229"/>
      <c r="IQ244" s="229"/>
      <c r="IR244" s="229"/>
      <c r="IS244" s="229"/>
      <c r="IT244" s="229"/>
      <c r="IU244" s="229"/>
    </row>
    <row r="245" spans="1:255" s="225" customFormat="1" x14ac:dyDescent="0.35">
      <c r="A245" s="461"/>
      <c r="B245" s="36" t="s">
        <v>349</v>
      </c>
      <c r="C245" s="91">
        <f t="shared" si="7"/>
        <v>7</v>
      </c>
      <c r="D245" s="344"/>
      <c r="E245" s="754"/>
      <c r="F245" s="754"/>
      <c r="G245" s="346"/>
      <c r="H245" s="311"/>
      <c r="I245" s="731"/>
      <c r="J245" s="313"/>
      <c r="K245" s="275"/>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W245" s="229"/>
      <c r="DX245" s="229"/>
      <c r="DY245" s="229"/>
      <c r="DZ245" s="229"/>
      <c r="EA245" s="229"/>
      <c r="EB245" s="229"/>
      <c r="EC245" s="229"/>
      <c r="ED245" s="229"/>
      <c r="EE245" s="229"/>
      <c r="EF245" s="229"/>
      <c r="EG245" s="229"/>
      <c r="EH245" s="229"/>
      <c r="EI245" s="229"/>
      <c r="EJ245" s="229"/>
      <c r="EK245" s="229"/>
      <c r="EL245" s="229"/>
      <c r="EM245" s="229"/>
      <c r="EN245" s="229"/>
      <c r="EO245" s="229"/>
      <c r="EP245" s="229"/>
      <c r="EQ245" s="229"/>
      <c r="ER245" s="229"/>
      <c r="ES245" s="229"/>
      <c r="ET245" s="229"/>
      <c r="EU245" s="229"/>
      <c r="EV245" s="229"/>
      <c r="EW245" s="229"/>
      <c r="EX245" s="229"/>
      <c r="EY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229"/>
      <c r="FU245" s="229"/>
      <c r="FV245" s="229"/>
      <c r="FW245" s="229"/>
      <c r="FX245" s="229"/>
      <c r="FY245" s="229"/>
      <c r="FZ245" s="229"/>
      <c r="GA245" s="229"/>
      <c r="GB245" s="229"/>
      <c r="GC245" s="229"/>
      <c r="GD245" s="229"/>
      <c r="GE245" s="229"/>
      <c r="GF245" s="229"/>
      <c r="GG245" s="229"/>
      <c r="GH245" s="229"/>
      <c r="GI245" s="229"/>
      <c r="GJ245" s="229"/>
      <c r="GK245" s="229"/>
      <c r="GL245" s="229"/>
      <c r="GM245" s="229"/>
      <c r="GN245" s="229"/>
      <c r="GO245" s="229"/>
      <c r="GP245" s="229"/>
      <c r="GQ245" s="229"/>
      <c r="GR245" s="229"/>
      <c r="GS245" s="229"/>
      <c r="GT245" s="229"/>
      <c r="GU245" s="229"/>
      <c r="GV245" s="229"/>
      <c r="GW245" s="229"/>
      <c r="GX245" s="229"/>
      <c r="GY245" s="229"/>
      <c r="GZ245" s="229"/>
      <c r="HA245" s="229"/>
      <c r="HB245" s="229"/>
      <c r="HC245" s="229"/>
      <c r="HD245" s="229"/>
      <c r="HE245" s="229"/>
      <c r="HF245" s="229"/>
      <c r="HG245" s="229"/>
      <c r="HH245" s="229"/>
      <c r="HI245" s="229"/>
      <c r="HJ245" s="229"/>
      <c r="HK245" s="229"/>
      <c r="HL245" s="229"/>
      <c r="HM245" s="229"/>
      <c r="HN245" s="229"/>
      <c r="HO245" s="229"/>
      <c r="HP245" s="229"/>
      <c r="HQ245" s="229"/>
      <c r="HR245" s="229"/>
      <c r="HS245" s="229"/>
      <c r="HT245" s="229"/>
      <c r="HU245" s="229"/>
      <c r="HV245" s="229"/>
      <c r="HW245" s="229"/>
      <c r="HX245" s="229"/>
      <c r="HY245" s="229"/>
      <c r="HZ245" s="229"/>
      <c r="IA245" s="229"/>
      <c r="IB245" s="229"/>
      <c r="IC245" s="229"/>
      <c r="ID245" s="229"/>
      <c r="IE245" s="229"/>
      <c r="IF245" s="229"/>
      <c r="IG245" s="229"/>
      <c r="IH245" s="229"/>
      <c r="II245" s="229"/>
      <c r="IJ245" s="229"/>
      <c r="IK245" s="229"/>
      <c r="IL245" s="229"/>
      <c r="IM245" s="229"/>
      <c r="IN245" s="229"/>
      <c r="IO245" s="229"/>
      <c r="IP245" s="229"/>
      <c r="IQ245" s="229"/>
      <c r="IR245" s="229"/>
      <c r="IS245" s="229"/>
      <c r="IT245" s="229"/>
      <c r="IU245" s="229"/>
    </row>
    <row r="246" spans="1:255" s="225" customFormat="1" x14ac:dyDescent="0.35">
      <c r="A246" s="461"/>
      <c r="B246" s="36" t="s">
        <v>350</v>
      </c>
      <c r="C246" s="91">
        <f t="shared" si="7"/>
        <v>8</v>
      </c>
      <c r="D246" s="344"/>
      <c r="E246" s="754"/>
      <c r="F246" s="754"/>
      <c r="G246" s="346"/>
      <c r="H246" s="311"/>
      <c r="I246" s="731"/>
      <c r="J246" s="313"/>
      <c r="K246" s="275"/>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c r="BD246" s="229"/>
      <c r="BE246" s="229"/>
      <c r="BF246" s="229"/>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W246" s="229"/>
      <c r="DX246" s="229"/>
      <c r="DY246" s="229"/>
      <c r="DZ246" s="229"/>
      <c r="EA246" s="229"/>
      <c r="EB246" s="229"/>
      <c r="EC246" s="229"/>
      <c r="ED246" s="229"/>
      <c r="EE246" s="229"/>
      <c r="EF246" s="229"/>
      <c r="EG246" s="229"/>
      <c r="EH246" s="229"/>
      <c r="EI246" s="229"/>
      <c r="EJ246" s="229"/>
      <c r="EK246" s="229"/>
      <c r="EL246" s="229"/>
      <c r="EM246" s="229"/>
      <c r="EN246" s="229"/>
      <c r="EO246" s="229"/>
      <c r="EP246" s="229"/>
      <c r="EQ246" s="229"/>
      <c r="ER246" s="229"/>
      <c r="ES246" s="229"/>
      <c r="ET246" s="229"/>
      <c r="EU246" s="229"/>
      <c r="EV246" s="229"/>
      <c r="EW246" s="229"/>
      <c r="EX246" s="229"/>
      <c r="EY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229"/>
      <c r="FU246" s="229"/>
      <c r="FV246" s="229"/>
      <c r="FW246" s="229"/>
      <c r="FX246" s="229"/>
      <c r="FY246" s="229"/>
      <c r="FZ246" s="229"/>
      <c r="GA246" s="229"/>
      <c r="GB246" s="229"/>
      <c r="GC246" s="229"/>
      <c r="GD246" s="229"/>
      <c r="GE246" s="229"/>
      <c r="GF246" s="229"/>
      <c r="GG246" s="229"/>
      <c r="GH246" s="229"/>
      <c r="GI246" s="229"/>
      <c r="GJ246" s="229"/>
      <c r="GK246" s="229"/>
      <c r="GL246" s="229"/>
      <c r="GM246" s="229"/>
      <c r="GN246" s="229"/>
      <c r="GO246" s="229"/>
      <c r="GP246" s="229"/>
      <c r="GQ246" s="229"/>
      <c r="GR246" s="229"/>
      <c r="GS246" s="229"/>
      <c r="GT246" s="229"/>
      <c r="GU246" s="229"/>
      <c r="GV246" s="229"/>
      <c r="GW246" s="229"/>
      <c r="GX246" s="229"/>
      <c r="GY246" s="229"/>
      <c r="GZ246" s="229"/>
      <c r="HA246" s="229"/>
      <c r="HB246" s="229"/>
      <c r="HC246" s="229"/>
      <c r="HD246" s="229"/>
      <c r="HE246" s="229"/>
      <c r="HF246" s="229"/>
      <c r="HG246" s="229"/>
      <c r="HH246" s="229"/>
      <c r="HI246" s="229"/>
      <c r="HJ246" s="229"/>
      <c r="HK246" s="229"/>
      <c r="HL246" s="229"/>
      <c r="HM246" s="229"/>
      <c r="HN246" s="229"/>
      <c r="HO246" s="229"/>
      <c r="HP246" s="229"/>
      <c r="HQ246" s="229"/>
      <c r="HR246" s="229"/>
      <c r="HS246" s="229"/>
      <c r="HT246" s="229"/>
      <c r="HU246" s="229"/>
      <c r="HV246" s="229"/>
      <c r="HW246" s="229"/>
      <c r="HX246" s="229"/>
      <c r="HY246" s="229"/>
      <c r="HZ246" s="229"/>
      <c r="IA246" s="229"/>
      <c r="IB246" s="229"/>
      <c r="IC246" s="229"/>
      <c r="ID246" s="229"/>
      <c r="IE246" s="229"/>
      <c r="IF246" s="229"/>
      <c r="IG246" s="229"/>
      <c r="IH246" s="229"/>
      <c r="II246" s="229"/>
      <c r="IJ246" s="229"/>
      <c r="IK246" s="229"/>
      <c r="IL246" s="229"/>
      <c r="IM246" s="229"/>
      <c r="IN246" s="229"/>
      <c r="IO246" s="229"/>
      <c r="IP246" s="229"/>
      <c r="IQ246" s="229"/>
      <c r="IR246" s="229"/>
      <c r="IS246" s="229"/>
      <c r="IT246" s="229"/>
      <c r="IU246" s="229"/>
    </row>
    <row r="247" spans="1:255" s="225" customFormat="1" x14ac:dyDescent="0.35">
      <c r="A247" s="461"/>
      <c r="B247" s="36" t="s">
        <v>351</v>
      </c>
      <c r="C247" s="91">
        <f t="shared" si="7"/>
        <v>9</v>
      </c>
      <c r="D247" s="344"/>
      <c r="E247" s="754"/>
      <c r="F247" s="754"/>
      <c r="G247" s="346"/>
      <c r="H247" s="311"/>
      <c r="I247" s="731"/>
      <c r="J247" s="313"/>
      <c r="K247" s="275"/>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c r="BD247" s="229"/>
      <c r="BE247" s="229"/>
      <c r="BF247" s="229"/>
      <c r="BG247" s="229"/>
      <c r="BH247" s="229"/>
      <c r="BI247" s="229"/>
      <c r="BJ247" s="229"/>
      <c r="BK247" s="229"/>
      <c r="BL247" s="229"/>
      <c r="BM247" s="229"/>
      <c r="BN247" s="229"/>
      <c r="BO247" s="229"/>
      <c r="BP247" s="229"/>
      <c r="BQ247" s="229"/>
      <c r="BR247" s="229"/>
      <c r="BS247" s="229"/>
      <c r="BT247" s="229"/>
      <c r="BU247" s="229"/>
      <c r="BV247" s="229"/>
      <c r="BW247" s="229"/>
      <c r="BX247" s="229"/>
      <c r="BY247" s="229"/>
      <c r="BZ247" s="229"/>
      <c r="CA247" s="229"/>
      <c r="CB247" s="229"/>
      <c r="CC247" s="229"/>
      <c r="CD247" s="229"/>
      <c r="CE247" s="229"/>
      <c r="CF247" s="229"/>
      <c r="CG247" s="229"/>
      <c r="CH247" s="229"/>
      <c r="CI247" s="229"/>
      <c r="CJ247" s="229"/>
      <c r="CK247" s="229"/>
      <c r="CL247" s="229"/>
      <c r="CM247" s="229"/>
      <c r="CN247" s="229"/>
      <c r="CO247" s="229"/>
      <c r="CP247" s="229"/>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c r="DQ247" s="229"/>
      <c r="DR247" s="229"/>
      <c r="DS247" s="229"/>
      <c r="DT247" s="229"/>
      <c r="DU247" s="229"/>
      <c r="DV247" s="229"/>
      <c r="DW247" s="229"/>
      <c r="DX247" s="229"/>
      <c r="DY247" s="229"/>
      <c r="DZ247" s="229"/>
      <c r="EA247" s="229"/>
      <c r="EB247" s="229"/>
      <c r="EC247" s="229"/>
      <c r="ED247" s="229"/>
      <c r="EE247" s="229"/>
      <c r="EF247" s="229"/>
      <c r="EG247" s="229"/>
      <c r="EH247" s="229"/>
      <c r="EI247" s="229"/>
      <c r="EJ247" s="229"/>
      <c r="EK247" s="229"/>
      <c r="EL247" s="229"/>
      <c r="EM247" s="229"/>
      <c r="EN247" s="229"/>
      <c r="EO247" s="229"/>
      <c r="EP247" s="229"/>
      <c r="EQ247" s="229"/>
      <c r="ER247" s="229"/>
      <c r="ES247" s="229"/>
      <c r="ET247" s="229"/>
      <c r="EU247" s="229"/>
      <c r="EV247" s="229"/>
      <c r="EW247" s="229"/>
      <c r="EX247" s="229"/>
      <c r="EY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229"/>
      <c r="FU247" s="229"/>
      <c r="FV247" s="229"/>
      <c r="FW247" s="229"/>
      <c r="FX247" s="229"/>
      <c r="FY247" s="229"/>
      <c r="FZ247" s="229"/>
      <c r="GA247" s="229"/>
      <c r="GB247" s="229"/>
      <c r="GC247" s="229"/>
      <c r="GD247" s="229"/>
      <c r="GE247" s="229"/>
      <c r="GF247" s="229"/>
      <c r="GG247" s="229"/>
      <c r="GH247" s="229"/>
      <c r="GI247" s="229"/>
      <c r="GJ247" s="229"/>
      <c r="GK247" s="229"/>
      <c r="GL247" s="229"/>
      <c r="GM247" s="229"/>
      <c r="GN247" s="229"/>
      <c r="GO247" s="229"/>
      <c r="GP247" s="229"/>
      <c r="GQ247" s="229"/>
      <c r="GR247" s="229"/>
      <c r="GS247" s="229"/>
      <c r="GT247" s="229"/>
      <c r="GU247" s="229"/>
      <c r="GV247" s="229"/>
      <c r="GW247" s="229"/>
      <c r="GX247" s="229"/>
      <c r="GY247" s="229"/>
      <c r="GZ247" s="229"/>
      <c r="HA247" s="229"/>
      <c r="HB247" s="229"/>
      <c r="HC247" s="229"/>
      <c r="HD247" s="229"/>
      <c r="HE247" s="229"/>
      <c r="HF247" s="229"/>
      <c r="HG247" s="229"/>
      <c r="HH247" s="229"/>
      <c r="HI247" s="229"/>
      <c r="HJ247" s="229"/>
      <c r="HK247" s="229"/>
      <c r="HL247" s="229"/>
      <c r="HM247" s="229"/>
      <c r="HN247" s="229"/>
      <c r="HO247" s="229"/>
      <c r="HP247" s="229"/>
      <c r="HQ247" s="229"/>
      <c r="HR247" s="229"/>
      <c r="HS247" s="229"/>
      <c r="HT247" s="229"/>
      <c r="HU247" s="229"/>
      <c r="HV247" s="229"/>
      <c r="HW247" s="229"/>
      <c r="HX247" s="229"/>
      <c r="HY247" s="229"/>
      <c r="HZ247" s="229"/>
      <c r="IA247" s="229"/>
      <c r="IB247" s="229"/>
      <c r="IC247" s="229"/>
      <c r="ID247" s="229"/>
      <c r="IE247" s="229"/>
      <c r="IF247" s="229"/>
      <c r="IG247" s="229"/>
      <c r="IH247" s="229"/>
      <c r="II247" s="229"/>
      <c r="IJ247" s="229"/>
      <c r="IK247" s="229"/>
      <c r="IL247" s="229"/>
      <c r="IM247" s="229"/>
      <c r="IN247" s="229"/>
      <c r="IO247" s="229"/>
      <c r="IP247" s="229"/>
      <c r="IQ247" s="229"/>
      <c r="IR247" s="229"/>
      <c r="IS247" s="229"/>
      <c r="IT247" s="229"/>
      <c r="IU247" s="229"/>
    </row>
    <row r="248" spans="1:255" s="225" customFormat="1" x14ac:dyDescent="0.35">
      <c r="A248" s="461"/>
      <c r="B248" s="36" t="s">
        <v>352</v>
      </c>
      <c r="C248" s="91">
        <f t="shared" si="7"/>
        <v>10</v>
      </c>
      <c r="D248" s="344"/>
      <c r="E248" s="754"/>
      <c r="F248" s="754"/>
      <c r="G248" s="346"/>
      <c r="H248" s="311"/>
      <c r="I248" s="731"/>
      <c r="J248" s="313"/>
      <c r="K248" s="275"/>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229"/>
      <c r="FU248" s="229"/>
      <c r="FV248" s="229"/>
      <c r="FW248" s="229"/>
      <c r="FX248" s="229"/>
      <c r="FY248" s="229"/>
      <c r="FZ248" s="229"/>
      <c r="GA248" s="229"/>
      <c r="GB248" s="229"/>
      <c r="GC248" s="229"/>
      <c r="GD248" s="229"/>
      <c r="GE248" s="229"/>
      <c r="GF248" s="229"/>
      <c r="GG248" s="229"/>
      <c r="GH248" s="229"/>
      <c r="GI248" s="229"/>
      <c r="GJ248" s="229"/>
      <c r="GK248" s="229"/>
      <c r="GL248" s="229"/>
      <c r="GM248" s="229"/>
      <c r="GN248" s="229"/>
      <c r="GO248" s="229"/>
      <c r="GP248" s="229"/>
      <c r="GQ248" s="229"/>
      <c r="GR248" s="229"/>
      <c r="GS248" s="229"/>
      <c r="GT248" s="229"/>
      <c r="GU248" s="229"/>
      <c r="GV248" s="229"/>
      <c r="GW248" s="229"/>
      <c r="GX248" s="229"/>
      <c r="GY248" s="229"/>
      <c r="GZ248" s="229"/>
      <c r="HA248" s="229"/>
      <c r="HB248" s="229"/>
      <c r="HC248" s="229"/>
      <c r="HD248" s="229"/>
      <c r="HE248" s="229"/>
      <c r="HF248" s="229"/>
      <c r="HG248" s="229"/>
      <c r="HH248" s="229"/>
      <c r="HI248" s="229"/>
      <c r="HJ248" s="229"/>
      <c r="HK248" s="229"/>
      <c r="HL248" s="229"/>
      <c r="HM248" s="229"/>
      <c r="HN248" s="229"/>
      <c r="HO248" s="229"/>
      <c r="HP248" s="229"/>
      <c r="HQ248" s="229"/>
      <c r="HR248" s="229"/>
      <c r="HS248" s="229"/>
      <c r="HT248" s="229"/>
      <c r="HU248" s="229"/>
      <c r="HV248" s="229"/>
      <c r="HW248" s="229"/>
      <c r="HX248" s="229"/>
      <c r="HY248" s="229"/>
      <c r="HZ248" s="229"/>
      <c r="IA248" s="229"/>
      <c r="IB248" s="229"/>
      <c r="IC248" s="229"/>
      <c r="ID248" s="229"/>
      <c r="IE248" s="229"/>
      <c r="IF248" s="229"/>
      <c r="IG248" s="229"/>
      <c r="IH248" s="229"/>
      <c r="II248" s="229"/>
      <c r="IJ248" s="229"/>
      <c r="IK248" s="229"/>
      <c r="IL248" s="229"/>
      <c r="IM248" s="229"/>
      <c r="IN248" s="229"/>
      <c r="IO248" s="229"/>
      <c r="IP248" s="229"/>
      <c r="IQ248" s="229"/>
      <c r="IR248" s="229"/>
      <c r="IS248" s="229"/>
      <c r="IT248" s="229"/>
      <c r="IU248" s="229"/>
    </row>
    <row r="249" spans="1:255" s="225" customFormat="1" x14ac:dyDescent="0.35">
      <c r="A249" s="461"/>
      <c r="B249" s="36" t="s">
        <v>353</v>
      </c>
      <c r="C249" s="91">
        <f t="shared" si="7"/>
        <v>11</v>
      </c>
      <c r="D249" s="344"/>
      <c r="E249" s="754"/>
      <c r="F249" s="754"/>
      <c r="G249" s="346"/>
      <c r="H249" s="311"/>
      <c r="I249" s="731"/>
      <c r="J249" s="313"/>
      <c r="K249" s="275"/>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229"/>
      <c r="FU249" s="229"/>
      <c r="FV249" s="229"/>
      <c r="FW249" s="229"/>
      <c r="FX249" s="229"/>
      <c r="FY249" s="229"/>
      <c r="FZ249" s="229"/>
      <c r="GA249" s="229"/>
      <c r="GB249" s="229"/>
      <c r="GC249" s="229"/>
      <c r="GD249" s="229"/>
      <c r="GE249" s="229"/>
      <c r="GF249" s="229"/>
      <c r="GG249" s="229"/>
      <c r="GH249" s="229"/>
      <c r="GI249" s="229"/>
      <c r="GJ249" s="229"/>
      <c r="GK249" s="229"/>
      <c r="GL249" s="229"/>
      <c r="GM249" s="229"/>
      <c r="GN249" s="229"/>
      <c r="GO249" s="229"/>
      <c r="GP249" s="229"/>
      <c r="GQ249" s="229"/>
      <c r="GR249" s="229"/>
      <c r="GS249" s="229"/>
      <c r="GT249" s="229"/>
      <c r="GU249" s="229"/>
      <c r="GV249" s="229"/>
      <c r="GW249" s="229"/>
      <c r="GX249" s="229"/>
      <c r="GY249" s="229"/>
      <c r="GZ249" s="229"/>
      <c r="HA249" s="229"/>
      <c r="HB249" s="229"/>
      <c r="HC249" s="229"/>
      <c r="HD249" s="229"/>
      <c r="HE249" s="229"/>
      <c r="HF249" s="229"/>
      <c r="HG249" s="229"/>
      <c r="HH249" s="229"/>
      <c r="HI249" s="229"/>
      <c r="HJ249" s="229"/>
      <c r="HK249" s="229"/>
      <c r="HL249" s="229"/>
      <c r="HM249" s="229"/>
      <c r="HN249" s="229"/>
      <c r="HO249" s="229"/>
      <c r="HP249" s="229"/>
      <c r="HQ249" s="229"/>
      <c r="HR249" s="229"/>
      <c r="HS249" s="229"/>
      <c r="HT249" s="229"/>
      <c r="HU249" s="229"/>
      <c r="HV249" s="229"/>
      <c r="HW249" s="229"/>
      <c r="HX249" s="229"/>
      <c r="HY249" s="229"/>
      <c r="HZ249" s="229"/>
      <c r="IA249" s="229"/>
      <c r="IB249" s="229"/>
      <c r="IC249" s="229"/>
      <c r="ID249" s="229"/>
      <c r="IE249" s="229"/>
      <c r="IF249" s="229"/>
      <c r="IG249" s="229"/>
      <c r="IH249" s="229"/>
      <c r="II249" s="229"/>
      <c r="IJ249" s="229"/>
      <c r="IK249" s="229"/>
      <c r="IL249" s="229"/>
      <c r="IM249" s="229"/>
      <c r="IN249" s="229"/>
      <c r="IO249" s="229"/>
      <c r="IP249" s="229"/>
      <c r="IQ249" s="229"/>
      <c r="IR249" s="229"/>
      <c r="IS249" s="229"/>
      <c r="IT249" s="229"/>
      <c r="IU249" s="229"/>
    </row>
    <row r="250" spans="1:255" s="225" customFormat="1" x14ac:dyDescent="0.35">
      <c r="A250" s="461"/>
      <c r="B250" s="36" t="s">
        <v>354</v>
      </c>
      <c r="C250" s="91">
        <f t="shared" si="7"/>
        <v>12</v>
      </c>
      <c r="D250" s="344"/>
      <c r="E250" s="754"/>
      <c r="F250" s="754"/>
      <c r="G250" s="346"/>
      <c r="H250" s="311"/>
      <c r="I250" s="731"/>
      <c r="J250" s="313"/>
      <c r="K250" s="275"/>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c r="BD250" s="229"/>
      <c r="BE250" s="229"/>
      <c r="BF250" s="229"/>
      <c r="BG250" s="229"/>
      <c r="BH250" s="229"/>
      <c r="BI250" s="229"/>
      <c r="BJ250" s="229"/>
      <c r="BK250" s="229"/>
      <c r="BL250" s="229"/>
      <c r="BM250" s="229"/>
      <c r="BN250" s="229"/>
      <c r="BO250" s="229"/>
      <c r="BP250" s="229"/>
      <c r="BQ250" s="229"/>
      <c r="BR250" s="229"/>
      <c r="BS250" s="229"/>
      <c r="BT250" s="229"/>
      <c r="BU250" s="229"/>
      <c r="BV250" s="229"/>
      <c r="BW250" s="229"/>
      <c r="BX250" s="229"/>
      <c r="BY250" s="229"/>
      <c r="BZ250" s="229"/>
      <c r="CA250" s="229"/>
      <c r="CB250" s="229"/>
      <c r="CC250" s="229"/>
      <c r="CD250" s="229"/>
      <c r="CE250" s="229"/>
      <c r="CF250" s="229"/>
      <c r="CG250" s="229"/>
      <c r="CH250" s="229"/>
      <c r="CI250" s="229"/>
      <c r="CJ250" s="229"/>
      <c r="CK250" s="229"/>
      <c r="CL250" s="229"/>
      <c r="CM250" s="229"/>
      <c r="CN250" s="229"/>
      <c r="CO250" s="229"/>
      <c r="CP250" s="229"/>
      <c r="CQ250" s="229"/>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c r="DP250" s="229"/>
      <c r="DQ250" s="229"/>
      <c r="DR250" s="229"/>
      <c r="DS250" s="229"/>
      <c r="DT250" s="229"/>
      <c r="DU250" s="229"/>
      <c r="DV250" s="229"/>
      <c r="DW250" s="229"/>
      <c r="DX250" s="229"/>
      <c r="DY250" s="229"/>
      <c r="DZ250" s="229"/>
      <c r="EA250" s="229"/>
      <c r="EB250" s="229"/>
      <c r="EC250" s="229"/>
      <c r="ED250" s="229"/>
      <c r="EE250" s="229"/>
      <c r="EF250" s="229"/>
      <c r="EG250" s="229"/>
      <c r="EH250" s="229"/>
      <c r="EI250" s="229"/>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229"/>
      <c r="FU250" s="229"/>
      <c r="FV250" s="229"/>
      <c r="FW250" s="229"/>
      <c r="FX250" s="229"/>
      <c r="FY250" s="229"/>
      <c r="FZ250" s="229"/>
      <c r="GA250" s="229"/>
      <c r="GB250" s="229"/>
      <c r="GC250" s="229"/>
      <c r="GD250" s="229"/>
      <c r="GE250" s="229"/>
      <c r="GF250" s="229"/>
      <c r="GG250" s="229"/>
      <c r="GH250" s="229"/>
      <c r="GI250" s="229"/>
      <c r="GJ250" s="229"/>
      <c r="GK250" s="229"/>
      <c r="GL250" s="229"/>
      <c r="GM250" s="229"/>
      <c r="GN250" s="229"/>
      <c r="GO250" s="229"/>
      <c r="GP250" s="229"/>
      <c r="GQ250" s="229"/>
      <c r="GR250" s="229"/>
      <c r="GS250" s="229"/>
      <c r="GT250" s="229"/>
      <c r="GU250" s="229"/>
      <c r="GV250" s="229"/>
      <c r="GW250" s="229"/>
      <c r="GX250" s="229"/>
      <c r="GY250" s="229"/>
      <c r="GZ250" s="229"/>
      <c r="HA250" s="229"/>
      <c r="HB250" s="229"/>
      <c r="HC250" s="229"/>
      <c r="HD250" s="229"/>
      <c r="HE250" s="229"/>
      <c r="HF250" s="229"/>
      <c r="HG250" s="229"/>
      <c r="HH250" s="229"/>
      <c r="HI250" s="229"/>
      <c r="HJ250" s="229"/>
      <c r="HK250" s="229"/>
      <c r="HL250" s="229"/>
      <c r="HM250" s="229"/>
      <c r="HN250" s="229"/>
      <c r="HO250" s="229"/>
      <c r="HP250" s="229"/>
      <c r="HQ250" s="229"/>
      <c r="HR250" s="229"/>
      <c r="HS250" s="229"/>
      <c r="HT250" s="229"/>
      <c r="HU250" s="229"/>
      <c r="HV250" s="229"/>
      <c r="HW250" s="229"/>
      <c r="HX250" s="229"/>
      <c r="HY250" s="229"/>
      <c r="HZ250" s="229"/>
      <c r="IA250" s="229"/>
      <c r="IB250" s="229"/>
      <c r="IC250" s="229"/>
      <c r="ID250" s="229"/>
      <c r="IE250" s="229"/>
      <c r="IF250" s="229"/>
      <c r="IG250" s="229"/>
      <c r="IH250" s="229"/>
      <c r="II250" s="229"/>
      <c r="IJ250" s="229"/>
      <c r="IK250" s="229"/>
      <c r="IL250" s="229"/>
      <c r="IM250" s="229"/>
      <c r="IN250" s="229"/>
      <c r="IO250" s="229"/>
      <c r="IP250" s="229"/>
      <c r="IQ250" s="229"/>
      <c r="IR250" s="229"/>
      <c r="IS250" s="229"/>
      <c r="IT250" s="229"/>
      <c r="IU250" s="229"/>
    </row>
    <row r="251" spans="1:255" s="225" customFormat="1" x14ac:dyDescent="0.35">
      <c r="A251" s="462"/>
      <c r="B251" s="36" t="s">
        <v>355</v>
      </c>
      <c r="C251" s="91">
        <f t="shared" si="7"/>
        <v>13</v>
      </c>
      <c r="D251" s="347"/>
      <c r="E251" s="348"/>
      <c r="F251" s="348"/>
      <c r="G251" s="349"/>
      <c r="H251" s="314"/>
      <c r="I251" s="315"/>
      <c r="J251" s="316"/>
      <c r="K251" s="275"/>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229"/>
      <c r="FU251" s="229"/>
      <c r="FV251" s="229"/>
      <c r="FW251" s="229"/>
      <c r="FX251" s="229"/>
      <c r="FY251" s="229"/>
      <c r="FZ251" s="229"/>
      <c r="GA251" s="229"/>
      <c r="GB251" s="229"/>
      <c r="GC251" s="229"/>
      <c r="GD251" s="229"/>
      <c r="GE251" s="229"/>
      <c r="GF251" s="229"/>
      <c r="GG251" s="229"/>
      <c r="GH251" s="229"/>
      <c r="GI251" s="229"/>
      <c r="GJ251" s="229"/>
      <c r="GK251" s="229"/>
      <c r="GL251" s="229"/>
      <c r="GM251" s="229"/>
      <c r="GN251" s="229"/>
      <c r="GO251" s="229"/>
      <c r="GP251" s="229"/>
      <c r="GQ251" s="229"/>
      <c r="GR251" s="229"/>
      <c r="GS251" s="229"/>
      <c r="GT251" s="229"/>
      <c r="GU251" s="229"/>
      <c r="GV251" s="229"/>
      <c r="GW251" s="229"/>
      <c r="GX251" s="229"/>
      <c r="GY251" s="229"/>
      <c r="GZ251" s="229"/>
      <c r="HA251" s="229"/>
      <c r="HB251" s="229"/>
      <c r="HC251" s="229"/>
      <c r="HD251" s="229"/>
      <c r="HE251" s="229"/>
      <c r="HF251" s="229"/>
      <c r="HG251" s="229"/>
      <c r="HH251" s="229"/>
      <c r="HI251" s="229"/>
      <c r="HJ251" s="229"/>
      <c r="HK251" s="229"/>
      <c r="HL251" s="229"/>
      <c r="HM251" s="229"/>
      <c r="HN251" s="229"/>
      <c r="HO251" s="229"/>
      <c r="HP251" s="229"/>
      <c r="HQ251" s="229"/>
      <c r="HR251" s="229"/>
      <c r="HS251" s="229"/>
      <c r="HT251" s="229"/>
      <c r="HU251" s="229"/>
      <c r="HV251" s="229"/>
      <c r="HW251" s="229"/>
      <c r="HX251" s="229"/>
      <c r="HY251" s="229"/>
      <c r="HZ251" s="229"/>
      <c r="IA251" s="229"/>
      <c r="IB251" s="229"/>
      <c r="IC251" s="229"/>
      <c r="ID251" s="229"/>
      <c r="IE251" s="229"/>
      <c r="IF251" s="229"/>
      <c r="IG251" s="229"/>
      <c r="IH251" s="229"/>
      <c r="II251" s="229"/>
      <c r="IJ251" s="229"/>
      <c r="IK251" s="229"/>
      <c r="IL251" s="229"/>
      <c r="IM251" s="229"/>
      <c r="IN251" s="229"/>
      <c r="IO251" s="229"/>
      <c r="IP251" s="229"/>
      <c r="IQ251" s="229"/>
      <c r="IR251" s="229"/>
      <c r="IS251" s="229"/>
      <c r="IT251" s="229"/>
      <c r="IU251" s="229"/>
    </row>
    <row r="252" spans="1:255" s="225" customFormat="1" ht="33" customHeight="1" x14ac:dyDescent="0.35">
      <c r="A252" s="473" t="str">
        <f>CONCATENATE("(CHECK: COMPARE THE SUM OF EXPENDITURES IN ",ROUND(-A222,2)," ADDING UP ",ROUND(-A222,2),"a. TO ",ROUND(-A222,2),"n. WITH TOTAL EXPENSES IN ",ROUND(-A238,2),". IF SIGNIFICANTLY DIFFERENT PROBE FOR A MAXIMUM OF 10 MINUTES. THE TOTAL IN ",ROUND(-A222,2)," SHOULD NOT EXCEED THE AMOUNT IN ",ROUND(-A238,2))</f>
        <v>(CHECK: COMPARE THE SUM OF EXPENDITURES IN 3.27 ADDING UP 3.27a. TO 3.27n. WITH TOTAL EXPENSES IN 3.28. IF SIGNIFICANTLY DIFFERENT PROBE FOR A MAXIMUM OF 10 MINUTES. THE TOTAL IN 3.27 SHOULD NOT EXCEED THE AMOUNT IN 3.28</v>
      </c>
      <c r="B252" s="474"/>
      <c r="C252" s="475"/>
      <c r="D252" s="475"/>
      <c r="E252" s="475"/>
      <c r="F252" s="475"/>
      <c r="G252" s="475"/>
      <c r="H252" s="474"/>
      <c r="I252" s="474"/>
      <c r="J252" s="761"/>
      <c r="K252" s="276"/>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229"/>
      <c r="FU252" s="229"/>
      <c r="FV252" s="229"/>
      <c r="FW252" s="229"/>
      <c r="FX252" s="229"/>
      <c r="FY252" s="229"/>
      <c r="FZ252" s="229"/>
      <c r="GA252" s="229"/>
      <c r="GB252" s="229"/>
      <c r="GC252" s="229"/>
      <c r="GD252" s="229"/>
      <c r="GE252" s="229"/>
      <c r="GF252" s="229"/>
      <c r="GG252" s="229"/>
      <c r="GH252" s="229"/>
      <c r="GI252" s="229"/>
      <c r="GJ252" s="229"/>
      <c r="GK252" s="229"/>
      <c r="GL252" s="229"/>
      <c r="GM252" s="229"/>
      <c r="GN252" s="229"/>
      <c r="GO252" s="229"/>
      <c r="GP252" s="229"/>
      <c r="GQ252" s="229"/>
      <c r="GR252" s="229"/>
      <c r="GS252" s="229"/>
      <c r="GT252" s="229"/>
      <c r="GU252" s="229"/>
      <c r="GV252" s="229"/>
      <c r="GW252" s="229"/>
      <c r="GX252" s="229"/>
      <c r="GY252" s="229"/>
      <c r="GZ252" s="229"/>
      <c r="HA252" s="229"/>
      <c r="HB252" s="229"/>
      <c r="HC252" s="229"/>
      <c r="HD252" s="229"/>
      <c r="HE252" s="229"/>
      <c r="HF252" s="229"/>
      <c r="HG252" s="229"/>
      <c r="HH252" s="229"/>
      <c r="HI252" s="229"/>
      <c r="HJ252" s="229"/>
      <c r="HK252" s="229"/>
      <c r="HL252" s="229"/>
      <c r="HM252" s="229"/>
      <c r="HN252" s="229"/>
      <c r="HO252" s="229"/>
      <c r="HP252" s="229"/>
      <c r="HQ252" s="229"/>
      <c r="HR252" s="229"/>
      <c r="HS252" s="229"/>
      <c r="HT252" s="229"/>
      <c r="HU252" s="229"/>
      <c r="HV252" s="229"/>
      <c r="HW252" s="229"/>
      <c r="HX252" s="229"/>
      <c r="HY252" s="229"/>
      <c r="HZ252" s="229"/>
      <c r="IA252" s="229"/>
      <c r="IB252" s="229"/>
      <c r="IC252" s="229"/>
      <c r="ID252" s="229"/>
      <c r="IE252" s="229"/>
      <c r="IF252" s="229"/>
      <c r="IG252" s="229"/>
      <c r="IH252" s="229"/>
      <c r="II252" s="229"/>
      <c r="IJ252" s="229"/>
      <c r="IK252" s="229"/>
      <c r="IL252" s="229"/>
      <c r="IM252" s="229"/>
      <c r="IN252" s="229"/>
      <c r="IO252" s="229"/>
      <c r="IP252" s="229"/>
      <c r="IQ252" s="229"/>
      <c r="IR252" s="229"/>
      <c r="IS252" s="229"/>
      <c r="IT252" s="229"/>
      <c r="IU252" s="229"/>
    </row>
    <row r="253" spans="1:255" s="225" customFormat="1" ht="137" customHeight="1" x14ac:dyDescent="0.35">
      <c r="A253" s="460">
        <f>A238-0.01</f>
        <v>-3.2899999999999938</v>
      </c>
      <c r="B253" s="148" t="s">
        <v>448</v>
      </c>
      <c r="C253" s="385" t="s">
        <v>449</v>
      </c>
      <c r="D253" s="363"/>
      <c r="E253" s="363"/>
      <c r="F253" s="363"/>
      <c r="G253" s="386"/>
      <c r="H253" s="305" t="s">
        <v>281</v>
      </c>
      <c r="I253" s="306"/>
      <c r="J253" s="307" t="s">
        <v>6</v>
      </c>
      <c r="K253" s="275"/>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c r="EI253" s="229"/>
      <c r="EJ253" s="229"/>
      <c r="EK253" s="229"/>
      <c r="EL253" s="229"/>
      <c r="EM253" s="229"/>
      <c r="EN253" s="229"/>
      <c r="EO253" s="229"/>
      <c r="EP253" s="229"/>
      <c r="EQ253" s="229"/>
      <c r="ER253" s="229"/>
      <c r="ES253" s="229"/>
      <c r="ET253" s="229"/>
      <c r="EU253" s="229"/>
      <c r="EV253" s="229"/>
      <c r="EW253" s="229"/>
      <c r="EX253" s="229"/>
      <c r="EY253" s="229"/>
      <c r="EZ253" s="229"/>
      <c r="FA253" s="229"/>
      <c r="FB253" s="229"/>
      <c r="FC253" s="229"/>
      <c r="FD253" s="229"/>
      <c r="FE253" s="229"/>
      <c r="FF253" s="229"/>
      <c r="FG253" s="229"/>
      <c r="FH253" s="229"/>
      <c r="FI253" s="229"/>
      <c r="FJ253" s="229"/>
      <c r="FK253" s="229"/>
      <c r="FL253" s="229"/>
      <c r="FM253" s="229"/>
      <c r="FN253" s="229"/>
      <c r="FO253" s="229"/>
      <c r="FP253" s="229"/>
      <c r="FQ253" s="229"/>
      <c r="FR253" s="229"/>
      <c r="FS253" s="229"/>
      <c r="FT253" s="229"/>
      <c r="FU253" s="229"/>
      <c r="FV253" s="229"/>
      <c r="FW253" s="229"/>
      <c r="FX253" s="229"/>
      <c r="FY253" s="229"/>
      <c r="FZ253" s="229"/>
      <c r="GA253" s="229"/>
      <c r="GB253" s="229"/>
      <c r="GC253" s="229"/>
      <c r="GD253" s="229"/>
      <c r="GE253" s="229"/>
      <c r="GF253" s="229"/>
      <c r="GG253" s="229"/>
      <c r="GH253" s="229"/>
      <c r="GI253" s="229"/>
      <c r="GJ253" s="229"/>
      <c r="GK253" s="229"/>
      <c r="GL253" s="229"/>
      <c r="GM253" s="229"/>
      <c r="GN253" s="229"/>
      <c r="GO253" s="229"/>
      <c r="GP253" s="229"/>
      <c r="GQ253" s="229"/>
      <c r="GR253" s="229"/>
      <c r="GS253" s="229"/>
      <c r="GT253" s="229"/>
      <c r="GU253" s="229"/>
      <c r="GV253" s="229"/>
      <c r="GW253" s="229"/>
      <c r="GX253" s="229"/>
      <c r="GY253" s="229"/>
      <c r="GZ253" s="229"/>
      <c r="HA253" s="229"/>
      <c r="HB253" s="229"/>
      <c r="HC253" s="229"/>
      <c r="HD253" s="229"/>
      <c r="HE253" s="229"/>
      <c r="HF253" s="229"/>
      <c r="HG253" s="229"/>
      <c r="HH253" s="229"/>
      <c r="HI253" s="229"/>
      <c r="HJ253" s="229"/>
      <c r="HK253" s="229"/>
      <c r="HL253" s="229"/>
      <c r="HM253" s="229"/>
      <c r="HN253" s="229"/>
      <c r="HO253" s="229"/>
      <c r="HP253" s="229"/>
      <c r="HQ253" s="229"/>
      <c r="HR253" s="229"/>
      <c r="HS253" s="229"/>
      <c r="HT253" s="229"/>
      <c r="HU253" s="229"/>
      <c r="HV253" s="229"/>
      <c r="HW253" s="229"/>
      <c r="HX253" s="229"/>
      <c r="HY253" s="229"/>
      <c r="HZ253" s="229"/>
      <c r="IA253" s="229"/>
      <c r="IB253" s="229"/>
      <c r="IC253" s="229"/>
      <c r="ID253" s="229"/>
      <c r="IE253" s="229"/>
      <c r="IF253" s="229"/>
      <c r="IG253" s="229"/>
      <c r="IH253" s="229"/>
      <c r="II253" s="229"/>
      <c r="IJ253" s="229"/>
      <c r="IK253" s="229"/>
      <c r="IL253" s="229"/>
      <c r="IM253" s="229"/>
      <c r="IN253" s="229"/>
      <c r="IO253" s="229"/>
      <c r="IP253" s="229"/>
      <c r="IQ253" s="229"/>
      <c r="IR253" s="229"/>
      <c r="IS253" s="229"/>
      <c r="IT253" s="229"/>
      <c r="IU253" s="229"/>
    </row>
    <row r="254" spans="1:255" s="225" customFormat="1" x14ac:dyDescent="0.35">
      <c r="A254" s="461"/>
      <c r="B254" s="36" t="s">
        <v>343</v>
      </c>
      <c r="C254" s="91">
        <v>1</v>
      </c>
      <c r="D254" s="341"/>
      <c r="E254" s="342"/>
      <c r="F254" s="342"/>
      <c r="G254" s="343"/>
      <c r="H254" s="305" t="s">
        <v>6</v>
      </c>
      <c r="I254" s="306"/>
      <c r="J254" s="307"/>
      <c r="K254" s="275"/>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29"/>
      <c r="BR254" s="229"/>
      <c r="BS254" s="229"/>
      <c r="BT254" s="229"/>
      <c r="BU254" s="229"/>
      <c r="BV254" s="229"/>
      <c r="BW254" s="229"/>
      <c r="BX254" s="229"/>
      <c r="BY254" s="229"/>
      <c r="BZ254" s="229"/>
      <c r="CA254" s="229"/>
      <c r="CB254" s="229"/>
      <c r="CC254" s="229"/>
      <c r="CD254" s="229"/>
      <c r="CE254" s="229"/>
      <c r="CF254" s="229"/>
      <c r="CG254" s="229"/>
      <c r="CH254" s="229"/>
      <c r="CI254" s="229"/>
      <c r="CJ254" s="229"/>
      <c r="CK254" s="229"/>
      <c r="CL254" s="229"/>
      <c r="CM254" s="229"/>
      <c r="CN254" s="229"/>
      <c r="CO254" s="229"/>
      <c r="CP254" s="229"/>
      <c r="CQ254" s="229"/>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c r="DP254" s="229"/>
      <c r="DQ254" s="229"/>
      <c r="DR254" s="229"/>
      <c r="DS254" s="229"/>
      <c r="DT254" s="229"/>
      <c r="DU254" s="229"/>
      <c r="DV254" s="229"/>
      <c r="DW254" s="229"/>
      <c r="DX254" s="229"/>
      <c r="DY254" s="229"/>
      <c r="DZ254" s="229"/>
      <c r="EA254" s="229"/>
      <c r="EB254" s="229"/>
      <c r="EC254" s="229"/>
      <c r="ED254" s="229"/>
      <c r="EE254" s="229"/>
      <c r="EF254" s="229"/>
      <c r="EG254" s="229"/>
      <c r="EH254" s="229"/>
      <c r="EI254" s="229"/>
      <c r="EJ254" s="229"/>
      <c r="EK254" s="229"/>
      <c r="EL254" s="229"/>
      <c r="EM254" s="229"/>
      <c r="EN254" s="229"/>
      <c r="EO254" s="229"/>
      <c r="EP254" s="229"/>
      <c r="EQ254" s="229"/>
      <c r="ER254" s="229"/>
      <c r="ES254" s="229"/>
      <c r="ET254" s="229"/>
      <c r="EU254" s="229"/>
      <c r="EV254" s="229"/>
      <c r="EW254" s="229"/>
      <c r="EX254" s="229"/>
      <c r="EY254" s="229"/>
      <c r="EZ254" s="229"/>
      <c r="FA254" s="229"/>
      <c r="FB254" s="229"/>
      <c r="FC254" s="229"/>
      <c r="FD254" s="229"/>
      <c r="FE254" s="229"/>
      <c r="FF254" s="229"/>
      <c r="FG254" s="229"/>
      <c r="FH254" s="229"/>
      <c r="FI254" s="229"/>
      <c r="FJ254" s="229"/>
      <c r="FK254" s="229"/>
      <c r="FL254" s="229"/>
      <c r="FM254" s="229"/>
      <c r="FN254" s="229"/>
      <c r="FO254" s="229"/>
      <c r="FP254" s="229"/>
      <c r="FQ254" s="229"/>
      <c r="FR254" s="229"/>
      <c r="FS254" s="229"/>
      <c r="FT254" s="229"/>
      <c r="FU254" s="229"/>
      <c r="FV254" s="229"/>
      <c r="FW254" s="229"/>
      <c r="FX254" s="229"/>
      <c r="FY254" s="229"/>
      <c r="FZ254" s="229"/>
      <c r="GA254" s="229"/>
      <c r="GB254" s="229"/>
      <c r="GC254" s="229"/>
      <c r="GD254" s="229"/>
      <c r="GE254" s="229"/>
      <c r="GF254" s="229"/>
      <c r="GG254" s="229"/>
      <c r="GH254" s="229"/>
      <c r="GI254" s="229"/>
      <c r="GJ254" s="229"/>
      <c r="GK254" s="229"/>
      <c r="GL254" s="229"/>
      <c r="GM254" s="229"/>
      <c r="GN254" s="229"/>
      <c r="GO254" s="229"/>
      <c r="GP254" s="229"/>
      <c r="GQ254" s="229"/>
      <c r="GR254" s="229"/>
      <c r="GS254" s="229"/>
      <c r="GT254" s="229"/>
      <c r="GU254" s="229"/>
      <c r="GV254" s="229"/>
      <c r="GW254" s="229"/>
      <c r="GX254" s="229"/>
      <c r="GY254" s="229"/>
      <c r="GZ254" s="229"/>
      <c r="HA254" s="229"/>
      <c r="HB254" s="229"/>
      <c r="HC254" s="229"/>
      <c r="HD254" s="229"/>
      <c r="HE254" s="229"/>
      <c r="HF254" s="229"/>
      <c r="HG254" s="229"/>
      <c r="HH254" s="229"/>
      <c r="HI254" s="229"/>
      <c r="HJ254" s="229"/>
      <c r="HK254" s="229"/>
      <c r="HL254" s="229"/>
      <c r="HM254" s="229"/>
      <c r="HN254" s="229"/>
      <c r="HO254" s="229"/>
      <c r="HP254" s="229"/>
      <c r="HQ254" s="229"/>
      <c r="HR254" s="229"/>
      <c r="HS254" s="229"/>
      <c r="HT254" s="229"/>
      <c r="HU254" s="229"/>
      <c r="HV254" s="229"/>
      <c r="HW254" s="229"/>
      <c r="HX254" s="229"/>
      <c r="HY254" s="229"/>
      <c r="HZ254" s="229"/>
      <c r="IA254" s="229"/>
      <c r="IB254" s="229"/>
      <c r="IC254" s="229"/>
      <c r="ID254" s="229"/>
      <c r="IE254" s="229"/>
      <c r="IF254" s="229"/>
      <c r="IG254" s="229"/>
      <c r="IH254" s="229"/>
      <c r="II254" s="229"/>
      <c r="IJ254" s="229"/>
      <c r="IK254" s="229"/>
      <c r="IL254" s="229"/>
      <c r="IM254" s="229"/>
      <c r="IN254" s="229"/>
      <c r="IO254" s="229"/>
      <c r="IP254" s="229"/>
      <c r="IQ254" s="229"/>
      <c r="IR254" s="229"/>
      <c r="IS254" s="229"/>
      <c r="IT254" s="229"/>
      <c r="IU254" s="229"/>
    </row>
    <row r="255" spans="1:255" s="225" customFormat="1" ht="15" customHeight="1" x14ac:dyDescent="0.35">
      <c r="A255" s="461"/>
      <c r="B255" s="36" t="s">
        <v>344</v>
      </c>
      <c r="C255" s="91">
        <f t="shared" ref="C255:C266" si="8">+C254+1</f>
        <v>2</v>
      </c>
      <c r="D255" s="344"/>
      <c r="E255" s="754"/>
      <c r="F255" s="754"/>
      <c r="G255" s="346"/>
      <c r="H255" s="311"/>
      <c r="I255" s="731"/>
      <c r="J255" s="313"/>
      <c r="K255" s="275"/>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c r="CA255" s="229"/>
      <c r="CB255" s="229"/>
      <c r="CC255" s="229"/>
      <c r="CD255" s="229"/>
      <c r="CE255" s="229"/>
      <c r="CF255" s="229"/>
      <c r="CG255" s="229"/>
      <c r="CH255" s="229"/>
      <c r="CI255" s="229"/>
      <c r="CJ255" s="229"/>
      <c r="CK255" s="229"/>
      <c r="CL255" s="229"/>
      <c r="CM255" s="229"/>
      <c r="CN255" s="229"/>
      <c r="CO255" s="229"/>
      <c r="CP255" s="229"/>
      <c r="CQ255" s="229"/>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c r="DP255" s="229"/>
      <c r="DQ255" s="229"/>
      <c r="DR255" s="229"/>
      <c r="DS255" s="229"/>
      <c r="DT255" s="229"/>
      <c r="DU255" s="229"/>
      <c r="DV255" s="229"/>
      <c r="DW255" s="229"/>
      <c r="DX255" s="229"/>
      <c r="DY255" s="229"/>
      <c r="DZ255" s="229"/>
      <c r="EA255" s="229"/>
      <c r="EB255" s="229"/>
      <c r="EC255" s="229"/>
      <c r="ED255" s="229"/>
      <c r="EE255" s="229"/>
      <c r="EF255" s="229"/>
      <c r="EG255" s="229"/>
      <c r="EH255" s="229"/>
      <c r="EI255" s="229"/>
      <c r="EJ255" s="229"/>
      <c r="EK255" s="229"/>
      <c r="EL255" s="229"/>
      <c r="EM255" s="229"/>
      <c r="EN255" s="229"/>
      <c r="EO255" s="229"/>
      <c r="EP255" s="229"/>
      <c r="EQ255" s="229"/>
      <c r="ER255" s="229"/>
      <c r="ES255" s="229"/>
      <c r="ET255" s="229"/>
      <c r="EU255" s="229"/>
      <c r="EV255" s="229"/>
      <c r="EW255" s="229"/>
      <c r="EX255" s="229"/>
      <c r="EY255" s="229"/>
      <c r="EZ255" s="229"/>
      <c r="FA255" s="229"/>
      <c r="FB255" s="229"/>
      <c r="FC255" s="229"/>
      <c r="FD255" s="229"/>
      <c r="FE255" s="229"/>
      <c r="FF255" s="229"/>
      <c r="FG255" s="229"/>
      <c r="FH255" s="229"/>
      <c r="FI255" s="229"/>
      <c r="FJ255" s="229"/>
      <c r="FK255" s="229"/>
      <c r="FL255" s="229"/>
      <c r="FM255" s="229"/>
      <c r="FN255" s="229"/>
      <c r="FO255" s="229"/>
      <c r="FP255" s="229"/>
      <c r="FQ255" s="229"/>
      <c r="FR255" s="229"/>
      <c r="FS255" s="229"/>
      <c r="FT255" s="229"/>
      <c r="FU255" s="229"/>
      <c r="FV255" s="229"/>
      <c r="FW255" s="229"/>
      <c r="FX255" s="229"/>
      <c r="FY255" s="229"/>
      <c r="FZ255" s="229"/>
      <c r="GA255" s="229"/>
      <c r="GB255" s="229"/>
      <c r="GC255" s="229"/>
      <c r="GD255" s="229"/>
      <c r="GE255" s="229"/>
      <c r="GF255" s="229"/>
      <c r="GG255" s="229"/>
      <c r="GH255" s="229"/>
      <c r="GI255" s="229"/>
      <c r="GJ255" s="229"/>
      <c r="GK255" s="229"/>
      <c r="GL255" s="229"/>
      <c r="GM255" s="229"/>
      <c r="GN255" s="229"/>
      <c r="GO255" s="229"/>
      <c r="GP255" s="229"/>
      <c r="GQ255" s="229"/>
      <c r="GR255" s="229"/>
      <c r="GS255" s="229"/>
      <c r="GT255" s="229"/>
      <c r="GU255" s="229"/>
      <c r="GV255" s="229"/>
      <c r="GW255" s="229"/>
      <c r="GX255" s="229"/>
      <c r="GY255" s="229"/>
      <c r="GZ255" s="229"/>
      <c r="HA255" s="229"/>
      <c r="HB255" s="229"/>
      <c r="HC255" s="229"/>
      <c r="HD255" s="229"/>
      <c r="HE255" s="229"/>
      <c r="HF255" s="229"/>
      <c r="HG255" s="229"/>
      <c r="HH255" s="229"/>
      <c r="HI255" s="229"/>
      <c r="HJ255" s="229"/>
      <c r="HK255" s="229"/>
      <c r="HL255" s="229"/>
      <c r="HM255" s="229"/>
      <c r="HN255" s="229"/>
      <c r="HO255" s="229"/>
      <c r="HP255" s="229"/>
      <c r="HQ255" s="229"/>
      <c r="HR255" s="229"/>
      <c r="HS255" s="229"/>
      <c r="HT255" s="229"/>
      <c r="HU255" s="229"/>
      <c r="HV255" s="229"/>
      <c r="HW255" s="229"/>
      <c r="HX255" s="229"/>
      <c r="HY255" s="229"/>
      <c r="HZ255" s="229"/>
      <c r="IA255" s="229"/>
      <c r="IB255" s="229"/>
      <c r="IC255" s="229"/>
      <c r="ID255" s="229"/>
      <c r="IE255" s="229"/>
      <c r="IF255" s="229"/>
      <c r="IG255" s="229"/>
      <c r="IH255" s="229"/>
      <c r="II255" s="229"/>
      <c r="IJ255" s="229"/>
      <c r="IK255" s="229"/>
      <c r="IL255" s="229"/>
      <c r="IM255" s="229"/>
      <c r="IN255" s="229"/>
      <c r="IO255" s="229"/>
      <c r="IP255" s="229"/>
      <c r="IQ255" s="229"/>
      <c r="IR255" s="229"/>
      <c r="IS255" s="229"/>
      <c r="IT255" s="229"/>
      <c r="IU255" s="229"/>
    </row>
    <row r="256" spans="1:255" s="225" customFormat="1" x14ac:dyDescent="0.35">
      <c r="A256" s="461"/>
      <c r="B256" s="36" t="s">
        <v>345</v>
      </c>
      <c r="C256" s="91">
        <f t="shared" si="8"/>
        <v>3</v>
      </c>
      <c r="D256" s="344"/>
      <c r="E256" s="754"/>
      <c r="F256" s="754"/>
      <c r="G256" s="346"/>
      <c r="H256" s="311"/>
      <c r="I256" s="731"/>
      <c r="J256" s="313"/>
      <c r="K256" s="275"/>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c r="DQ256" s="229"/>
      <c r="DR256" s="229"/>
      <c r="DS256" s="229"/>
      <c r="DT256" s="229"/>
      <c r="DU256" s="229"/>
      <c r="DV256" s="229"/>
      <c r="DW256" s="229"/>
      <c r="DX256" s="229"/>
      <c r="DY256" s="229"/>
      <c r="DZ256" s="229"/>
      <c r="EA256" s="229"/>
      <c r="EB256" s="229"/>
      <c r="EC256" s="229"/>
      <c r="ED256" s="229"/>
      <c r="EE256" s="229"/>
      <c r="EF256" s="229"/>
      <c r="EG256" s="229"/>
      <c r="EH256" s="229"/>
      <c r="EI256" s="229"/>
      <c r="EJ256" s="229"/>
      <c r="EK256" s="229"/>
      <c r="EL256" s="229"/>
      <c r="EM256" s="229"/>
      <c r="EN256" s="229"/>
      <c r="EO256" s="229"/>
      <c r="EP256" s="229"/>
      <c r="EQ256" s="229"/>
      <c r="ER256" s="229"/>
      <c r="ES256" s="229"/>
      <c r="ET256" s="229"/>
      <c r="EU256" s="229"/>
      <c r="EV256" s="229"/>
      <c r="EW256" s="229"/>
      <c r="EX256" s="229"/>
      <c r="EY256" s="229"/>
      <c r="EZ256" s="229"/>
      <c r="FA256" s="229"/>
      <c r="FB256" s="229"/>
      <c r="FC256" s="229"/>
      <c r="FD256" s="229"/>
      <c r="FE256" s="229"/>
      <c r="FF256" s="229"/>
      <c r="FG256" s="229"/>
      <c r="FH256" s="229"/>
      <c r="FI256" s="229"/>
      <c r="FJ256" s="229"/>
      <c r="FK256" s="229"/>
      <c r="FL256" s="229"/>
      <c r="FM256" s="229"/>
      <c r="FN256" s="229"/>
      <c r="FO256" s="229"/>
      <c r="FP256" s="229"/>
      <c r="FQ256" s="229"/>
      <c r="FR256" s="229"/>
      <c r="FS256" s="229"/>
      <c r="FT256" s="229"/>
      <c r="FU256" s="229"/>
      <c r="FV256" s="229"/>
      <c r="FW256" s="229"/>
      <c r="FX256" s="229"/>
      <c r="FY256" s="229"/>
      <c r="FZ256" s="229"/>
      <c r="GA256" s="229"/>
      <c r="GB256" s="229"/>
      <c r="GC256" s="229"/>
      <c r="GD256" s="229"/>
      <c r="GE256" s="229"/>
      <c r="GF256" s="229"/>
      <c r="GG256" s="229"/>
      <c r="GH256" s="229"/>
      <c r="GI256" s="229"/>
      <c r="GJ256" s="229"/>
      <c r="GK256" s="229"/>
      <c r="GL256" s="229"/>
      <c r="GM256" s="229"/>
      <c r="GN256" s="229"/>
      <c r="GO256" s="229"/>
      <c r="GP256" s="229"/>
      <c r="GQ256" s="229"/>
      <c r="GR256" s="229"/>
      <c r="GS256" s="229"/>
      <c r="GT256" s="229"/>
      <c r="GU256" s="229"/>
      <c r="GV256" s="229"/>
      <c r="GW256" s="229"/>
      <c r="GX256" s="229"/>
      <c r="GY256" s="229"/>
      <c r="GZ256" s="229"/>
      <c r="HA256" s="229"/>
      <c r="HB256" s="229"/>
      <c r="HC256" s="229"/>
      <c r="HD256" s="229"/>
      <c r="HE256" s="229"/>
      <c r="HF256" s="229"/>
      <c r="HG256" s="229"/>
      <c r="HH256" s="229"/>
      <c r="HI256" s="229"/>
      <c r="HJ256" s="229"/>
      <c r="HK256" s="229"/>
      <c r="HL256" s="229"/>
      <c r="HM256" s="229"/>
      <c r="HN256" s="229"/>
      <c r="HO256" s="229"/>
      <c r="HP256" s="229"/>
      <c r="HQ256" s="229"/>
      <c r="HR256" s="229"/>
      <c r="HS256" s="229"/>
      <c r="HT256" s="229"/>
      <c r="HU256" s="229"/>
      <c r="HV256" s="229"/>
      <c r="HW256" s="229"/>
      <c r="HX256" s="229"/>
      <c r="HY256" s="229"/>
      <c r="HZ256" s="229"/>
      <c r="IA256" s="229"/>
      <c r="IB256" s="229"/>
      <c r="IC256" s="229"/>
      <c r="ID256" s="229"/>
      <c r="IE256" s="229"/>
      <c r="IF256" s="229"/>
      <c r="IG256" s="229"/>
      <c r="IH256" s="229"/>
      <c r="II256" s="229"/>
      <c r="IJ256" s="229"/>
      <c r="IK256" s="229"/>
      <c r="IL256" s="229"/>
      <c r="IM256" s="229"/>
      <c r="IN256" s="229"/>
      <c r="IO256" s="229"/>
      <c r="IP256" s="229"/>
      <c r="IQ256" s="229"/>
      <c r="IR256" s="229"/>
      <c r="IS256" s="229"/>
      <c r="IT256" s="229"/>
      <c r="IU256" s="229"/>
    </row>
    <row r="257" spans="1:255" s="225" customFormat="1" x14ac:dyDescent="0.35">
      <c r="A257" s="461"/>
      <c r="B257" s="36" t="s">
        <v>346</v>
      </c>
      <c r="C257" s="91">
        <f t="shared" si="8"/>
        <v>4</v>
      </c>
      <c r="D257" s="344"/>
      <c r="E257" s="754"/>
      <c r="F257" s="754"/>
      <c r="G257" s="346"/>
      <c r="H257" s="311"/>
      <c r="I257" s="731"/>
      <c r="J257" s="313"/>
      <c r="K257" s="275"/>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c r="EI257" s="229"/>
      <c r="EJ257" s="229"/>
      <c r="EK257" s="229"/>
      <c r="EL257" s="229"/>
      <c r="EM257" s="229"/>
      <c r="EN257" s="229"/>
      <c r="EO257" s="229"/>
      <c r="EP257" s="229"/>
      <c r="EQ257" s="229"/>
      <c r="ER257" s="229"/>
      <c r="ES257" s="229"/>
      <c r="ET257" s="229"/>
      <c r="EU257" s="229"/>
      <c r="EV257" s="229"/>
      <c r="EW257" s="229"/>
      <c r="EX257" s="229"/>
      <c r="EY257" s="229"/>
      <c r="EZ257" s="229"/>
      <c r="FA257" s="229"/>
      <c r="FB257" s="229"/>
      <c r="FC257" s="229"/>
      <c r="FD257" s="229"/>
      <c r="FE257" s="229"/>
      <c r="FF257" s="229"/>
      <c r="FG257" s="229"/>
      <c r="FH257" s="229"/>
      <c r="FI257" s="229"/>
      <c r="FJ257" s="229"/>
      <c r="FK257" s="229"/>
      <c r="FL257" s="229"/>
      <c r="FM257" s="229"/>
      <c r="FN257" s="229"/>
      <c r="FO257" s="229"/>
      <c r="FP257" s="229"/>
      <c r="FQ257" s="229"/>
      <c r="FR257" s="229"/>
      <c r="FS257" s="229"/>
      <c r="FT257" s="229"/>
      <c r="FU257" s="229"/>
      <c r="FV257" s="229"/>
      <c r="FW257" s="229"/>
      <c r="FX257" s="229"/>
      <c r="FY257" s="229"/>
      <c r="FZ257" s="229"/>
      <c r="GA257" s="229"/>
      <c r="GB257" s="229"/>
      <c r="GC257" s="229"/>
      <c r="GD257" s="229"/>
      <c r="GE257" s="229"/>
      <c r="GF257" s="229"/>
      <c r="GG257" s="229"/>
      <c r="GH257" s="229"/>
      <c r="GI257" s="229"/>
      <c r="GJ257" s="229"/>
      <c r="GK257" s="229"/>
      <c r="GL257" s="229"/>
      <c r="GM257" s="229"/>
      <c r="GN257" s="229"/>
      <c r="GO257" s="229"/>
      <c r="GP257" s="229"/>
      <c r="GQ257" s="229"/>
      <c r="GR257" s="229"/>
      <c r="GS257" s="229"/>
      <c r="GT257" s="229"/>
      <c r="GU257" s="229"/>
      <c r="GV257" s="229"/>
      <c r="GW257" s="229"/>
      <c r="GX257" s="229"/>
      <c r="GY257" s="229"/>
      <c r="GZ257" s="229"/>
      <c r="HA257" s="229"/>
      <c r="HB257" s="229"/>
      <c r="HC257" s="229"/>
      <c r="HD257" s="229"/>
      <c r="HE257" s="229"/>
      <c r="HF257" s="229"/>
      <c r="HG257" s="229"/>
      <c r="HH257" s="229"/>
      <c r="HI257" s="229"/>
      <c r="HJ257" s="229"/>
      <c r="HK257" s="229"/>
      <c r="HL257" s="229"/>
      <c r="HM257" s="229"/>
      <c r="HN257" s="229"/>
      <c r="HO257" s="229"/>
      <c r="HP257" s="229"/>
      <c r="HQ257" s="229"/>
      <c r="HR257" s="229"/>
      <c r="HS257" s="229"/>
      <c r="HT257" s="229"/>
      <c r="HU257" s="229"/>
      <c r="HV257" s="229"/>
      <c r="HW257" s="229"/>
      <c r="HX257" s="229"/>
      <c r="HY257" s="229"/>
      <c r="HZ257" s="229"/>
      <c r="IA257" s="229"/>
      <c r="IB257" s="229"/>
      <c r="IC257" s="229"/>
      <c r="ID257" s="229"/>
      <c r="IE257" s="229"/>
      <c r="IF257" s="229"/>
      <c r="IG257" s="229"/>
      <c r="IH257" s="229"/>
      <c r="II257" s="229"/>
      <c r="IJ257" s="229"/>
      <c r="IK257" s="229"/>
      <c r="IL257" s="229"/>
      <c r="IM257" s="229"/>
      <c r="IN257" s="229"/>
      <c r="IO257" s="229"/>
      <c r="IP257" s="229"/>
      <c r="IQ257" s="229"/>
      <c r="IR257" s="229"/>
      <c r="IS257" s="229"/>
      <c r="IT257" s="229"/>
      <c r="IU257" s="229"/>
    </row>
    <row r="258" spans="1:255" s="225" customFormat="1" x14ac:dyDescent="0.35">
      <c r="A258" s="461"/>
      <c r="B258" s="36" t="s">
        <v>347</v>
      </c>
      <c r="C258" s="91">
        <f t="shared" si="8"/>
        <v>5</v>
      </c>
      <c r="D258" s="344"/>
      <c r="E258" s="754"/>
      <c r="F258" s="754"/>
      <c r="G258" s="346"/>
      <c r="H258" s="311"/>
      <c r="I258" s="731"/>
      <c r="J258" s="313"/>
      <c r="K258" s="275"/>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c r="BD258" s="229"/>
      <c r="BE258" s="229"/>
      <c r="BF258" s="229"/>
      <c r="BG258" s="229"/>
      <c r="BH258" s="229"/>
      <c r="BI258" s="229"/>
      <c r="BJ258" s="229"/>
      <c r="BK258" s="229"/>
      <c r="BL258" s="229"/>
      <c r="BM258" s="229"/>
      <c r="BN258" s="229"/>
      <c r="BO258" s="229"/>
      <c r="BP258" s="229"/>
      <c r="BQ258" s="229"/>
      <c r="BR258" s="229"/>
      <c r="BS258" s="229"/>
      <c r="BT258" s="229"/>
      <c r="BU258" s="229"/>
      <c r="BV258" s="229"/>
      <c r="BW258" s="229"/>
      <c r="BX258" s="229"/>
      <c r="BY258" s="229"/>
      <c r="BZ258" s="229"/>
      <c r="CA258" s="229"/>
      <c r="CB258" s="229"/>
      <c r="CC258" s="229"/>
      <c r="CD258" s="229"/>
      <c r="CE258" s="229"/>
      <c r="CF258" s="229"/>
      <c r="CG258" s="229"/>
      <c r="CH258" s="229"/>
      <c r="CI258" s="229"/>
      <c r="CJ258" s="229"/>
      <c r="CK258" s="229"/>
      <c r="CL258" s="229"/>
      <c r="CM258" s="229"/>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c r="EI258" s="229"/>
      <c r="EJ258" s="229"/>
      <c r="EK258" s="229"/>
      <c r="EL258" s="229"/>
      <c r="EM258" s="229"/>
      <c r="EN258" s="229"/>
      <c r="EO258" s="229"/>
      <c r="EP258" s="229"/>
      <c r="EQ258" s="229"/>
      <c r="ER258" s="229"/>
      <c r="ES258" s="229"/>
      <c r="ET258" s="229"/>
      <c r="EU258" s="229"/>
      <c r="EV258" s="229"/>
      <c r="EW258" s="229"/>
      <c r="EX258" s="229"/>
      <c r="EY258" s="229"/>
      <c r="EZ258" s="229"/>
      <c r="FA258" s="229"/>
      <c r="FB258" s="229"/>
      <c r="FC258" s="229"/>
      <c r="FD258" s="229"/>
      <c r="FE258" s="229"/>
      <c r="FF258" s="229"/>
      <c r="FG258" s="229"/>
      <c r="FH258" s="229"/>
      <c r="FI258" s="229"/>
      <c r="FJ258" s="229"/>
      <c r="FK258" s="229"/>
      <c r="FL258" s="229"/>
      <c r="FM258" s="229"/>
      <c r="FN258" s="229"/>
      <c r="FO258" s="229"/>
      <c r="FP258" s="229"/>
      <c r="FQ258" s="229"/>
      <c r="FR258" s="229"/>
      <c r="FS258" s="229"/>
      <c r="FT258" s="229"/>
      <c r="FU258" s="229"/>
      <c r="FV258" s="229"/>
      <c r="FW258" s="229"/>
      <c r="FX258" s="229"/>
      <c r="FY258" s="229"/>
      <c r="FZ258" s="229"/>
      <c r="GA258" s="229"/>
      <c r="GB258" s="229"/>
      <c r="GC258" s="229"/>
      <c r="GD258" s="229"/>
      <c r="GE258" s="229"/>
      <c r="GF258" s="229"/>
      <c r="GG258" s="229"/>
      <c r="GH258" s="229"/>
      <c r="GI258" s="229"/>
      <c r="GJ258" s="229"/>
      <c r="GK258" s="229"/>
      <c r="GL258" s="229"/>
      <c r="GM258" s="229"/>
      <c r="GN258" s="229"/>
      <c r="GO258" s="229"/>
      <c r="GP258" s="229"/>
      <c r="GQ258" s="229"/>
      <c r="GR258" s="229"/>
      <c r="GS258" s="229"/>
      <c r="GT258" s="229"/>
      <c r="GU258" s="229"/>
      <c r="GV258" s="229"/>
      <c r="GW258" s="229"/>
      <c r="GX258" s="229"/>
      <c r="GY258" s="229"/>
      <c r="GZ258" s="229"/>
      <c r="HA258" s="229"/>
      <c r="HB258" s="229"/>
      <c r="HC258" s="229"/>
      <c r="HD258" s="229"/>
      <c r="HE258" s="229"/>
      <c r="HF258" s="229"/>
      <c r="HG258" s="229"/>
      <c r="HH258" s="229"/>
      <c r="HI258" s="229"/>
      <c r="HJ258" s="229"/>
      <c r="HK258" s="229"/>
      <c r="HL258" s="229"/>
      <c r="HM258" s="229"/>
      <c r="HN258" s="229"/>
      <c r="HO258" s="229"/>
      <c r="HP258" s="229"/>
      <c r="HQ258" s="229"/>
      <c r="HR258" s="229"/>
      <c r="HS258" s="229"/>
      <c r="HT258" s="229"/>
      <c r="HU258" s="229"/>
      <c r="HV258" s="229"/>
      <c r="HW258" s="229"/>
      <c r="HX258" s="229"/>
      <c r="HY258" s="229"/>
      <c r="HZ258" s="229"/>
      <c r="IA258" s="229"/>
      <c r="IB258" s="229"/>
      <c r="IC258" s="229"/>
      <c r="ID258" s="229"/>
      <c r="IE258" s="229"/>
      <c r="IF258" s="229"/>
      <c r="IG258" s="229"/>
      <c r="IH258" s="229"/>
      <c r="II258" s="229"/>
      <c r="IJ258" s="229"/>
      <c r="IK258" s="229"/>
      <c r="IL258" s="229"/>
      <c r="IM258" s="229"/>
      <c r="IN258" s="229"/>
      <c r="IO258" s="229"/>
      <c r="IP258" s="229"/>
      <c r="IQ258" s="229"/>
      <c r="IR258" s="229"/>
      <c r="IS258" s="229"/>
      <c r="IT258" s="229"/>
      <c r="IU258" s="229"/>
    </row>
    <row r="259" spans="1:255" s="225" customFormat="1" x14ac:dyDescent="0.35">
      <c r="A259" s="461"/>
      <c r="B259" s="36" t="s">
        <v>348</v>
      </c>
      <c r="C259" s="91">
        <f t="shared" si="8"/>
        <v>6</v>
      </c>
      <c r="D259" s="344"/>
      <c r="E259" s="754"/>
      <c r="F259" s="754"/>
      <c r="G259" s="346"/>
      <c r="H259" s="311"/>
      <c r="I259" s="731"/>
      <c r="J259" s="313"/>
      <c r="K259" s="275"/>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c r="BD259" s="229"/>
      <c r="BE259" s="229"/>
      <c r="BF259" s="229"/>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c r="CA259" s="229"/>
      <c r="CB259" s="229"/>
      <c r="CC259" s="229"/>
      <c r="CD259" s="229"/>
      <c r="CE259" s="229"/>
      <c r="CF259" s="229"/>
      <c r="CG259" s="229"/>
      <c r="CH259" s="229"/>
      <c r="CI259" s="229"/>
      <c r="CJ259" s="229"/>
      <c r="CK259" s="229"/>
      <c r="CL259" s="229"/>
      <c r="CM259" s="229"/>
      <c r="CN259" s="229"/>
      <c r="CO259" s="229"/>
      <c r="CP259" s="229"/>
      <c r="CQ259" s="229"/>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c r="DP259" s="229"/>
      <c r="DQ259" s="229"/>
      <c r="DR259" s="229"/>
      <c r="DS259" s="229"/>
      <c r="DT259" s="229"/>
      <c r="DU259" s="229"/>
      <c r="DV259" s="229"/>
      <c r="DW259" s="229"/>
      <c r="DX259" s="229"/>
      <c r="DY259" s="229"/>
      <c r="DZ259" s="229"/>
      <c r="EA259" s="229"/>
      <c r="EB259" s="229"/>
      <c r="EC259" s="229"/>
      <c r="ED259" s="229"/>
      <c r="EE259" s="229"/>
      <c r="EF259" s="229"/>
      <c r="EG259" s="229"/>
      <c r="EH259" s="229"/>
      <c r="EI259" s="229"/>
      <c r="EJ259" s="229"/>
      <c r="EK259" s="229"/>
      <c r="EL259" s="229"/>
      <c r="EM259" s="229"/>
      <c r="EN259" s="229"/>
      <c r="EO259" s="229"/>
      <c r="EP259" s="229"/>
      <c r="EQ259" s="229"/>
      <c r="ER259" s="229"/>
      <c r="ES259" s="229"/>
      <c r="ET259" s="229"/>
      <c r="EU259" s="229"/>
      <c r="EV259" s="229"/>
      <c r="EW259" s="229"/>
      <c r="EX259" s="229"/>
      <c r="EY259" s="229"/>
      <c r="EZ259" s="229"/>
      <c r="FA259" s="229"/>
      <c r="FB259" s="229"/>
      <c r="FC259" s="229"/>
      <c r="FD259" s="229"/>
      <c r="FE259" s="229"/>
      <c r="FF259" s="229"/>
      <c r="FG259" s="229"/>
      <c r="FH259" s="229"/>
      <c r="FI259" s="229"/>
      <c r="FJ259" s="229"/>
      <c r="FK259" s="229"/>
      <c r="FL259" s="229"/>
      <c r="FM259" s="229"/>
      <c r="FN259" s="229"/>
      <c r="FO259" s="229"/>
      <c r="FP259" s="229"/>
      <c r="FQ259" s="229"/>
      <c r="FR259" s="229"/>
      <c r="FS259" s="229"/>
      <c r="FT259" s="229"/>
      <c r="FU259" s="229"/>
      <c r="FV259" s="229"/>
      <c r="FW259" s="229"/>
      <c r="FX259" s="229"/>
      <c r="FY259" s="229"/>
      <c r="FZ259" s="229"/>
      <c r="GA259" s="229"/>
      <c r="GB259" s="229"/>
      <c r="GC259" s="229"/>
      <c r="GD259" s="229"/>
      <c r="GE259" s="229"/>
      <c r="GF259" s="229"/>
      <c r="GG259" s="229"/>
      <c r="GH259" s="229"/>
      <c r="GI259" s="229"/>
      <c r="GJ259" s="229"/>
      <c r="GK259" s="229"/>
      <c r="GL259" s="229"/>
      <c r="GM259" s="229"/>
      <c r="GN259" s="229"/>
      <c r="GO259" s="229"/>
      <c r="GP259" s="229"/>
      <c r="GQ259" s="229"/>
      <c r="GR259" s="229"/>
      <c r="GS259" s="229"/>
      <c r="GT259" s="229"/>
      <c r="GU259" s="229"/>
      <c r="GV259" s="229"/>
      <c r="GW259" s="229"/>
      <c r="GX259" s="229"/>
      <c r="GY259" s="229"/>
      <c r="GZ259" s="229"/>
      <c r="HA259" s="229"/>
      <c r="HB259" s="229"/>
      <c r="HC259" s="229"/>
      <c r="HD259" s="229"/>
      <c r="HE259" s="229"/>
      <c r="HF259" s="229"/>
      <c r="HG259" s="229"/>
      <c r="HH259" s="229"/>
      <c r="HI259" s="229"/>
      <c r="HJ259" s="229"/>
      <c r="HK259" s="229"/>
      <c r="HL259" s="229"/>
      <c r="HM259" s="229"/>
      <c r="HN259" s="229"/>
      <c r="HO259" s="229"/>
      <c r="HP259" s="229"/>
      <c r="HQ259" s="229"/>
      <c r="HR259" s="229"/>
      <c r="HS259" s="229"/>
      <c r="HT259" s="229"/>
      <c r="HU259" s="229"/>
      <c r="HV259" s="229"/>
      <c r="HW259" s="229"/>
      <c r="HX259" s="229"/>
      <c r="HY259" s="229"/>
      <c r="HZ259" s="229"/>
      <c r="IA259" s="229"/>
      <c r="IB259" s="229"/>
      <c r="IC259" s="229"/>
      <c r="ID259" s="229"/>
      <c r="IE259" s="229"/>
      <c r="IF259" s="229"/>
      <c r="IG259" s="229"/>
      <c r="IH259" s="229"/>
      <c r="II259" s="229"/>
      <c r="IJ259" s="229"/>
      <c r="IK259" s="229"/>
      <c r="IL259" s="229"/>
      <c r="IM259" s="229"/>
      <c r="IN259" s="229"/>
      <c r="IO259" s="229"/>
      <c r="IP259" s="229"/>
      <c r="IQ259" s="229"/>
      <c r="IR259" s="229"/>
      <c r="IS259" s="229"/>
      <c r="IT259" s="229"/>
      <c r="IU259" s="229"/>
    </row>
    <row r="260" spans="1:255" s="225" customFormat="1" x14ac:dyDescent="0.35">
      <c r="A260" s="461"/>
      <c r="B260" s="36" t="s">
        <v>349</v>
      </c>
      <c r="C260" s="91">
        <f t="shared" si="8"/>
        <v>7</v>
      </c>
      <c r="D260" s="344"/>
      <c r="E260" s="754"/>
      <c r="F260" s="754"/>
      <c r="G260" s="346"/>
      <c r="H260" s="311"/>
      <c r="I260" s="731"/>
      <c r="J260" s="313"/>
      <c r="K260" s="275"/>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29"/>
      <c r="BR260" s="229"/>
      <c r="BS260" s="229"/>
      <c r="BT260" s="229"/>
      <c r="BU260" s="229"/>
      <c r="BV260" s="229"/>
      <c r="BW260" s="229"/>
      <c r="BX260" s="229"/>
      <c r="BY260" s="229"/>
      <c r="BZ260" s="229"/>
      <c r="CA260" s="229"/>
      <c r="CB260" s="229"/>
      <c r="CC260" s="229"/>
      <c r="CD260" s="229"/>
      <c r="CE260" s="229"/>
      <c r="CF260" s="229"/>
      <c r="CG260" s="229"/>
      <c r="CH260" s="229"/>
      <c r="CI260" s="229"/>
      <c r="CJ260" s="229"/>
      <c r="CK260" s="229"/>
      <c r="CL260" s="229"/>
      <c r="CM260" s="229"/>
      <c r="CN260" s="229"/>
      <c r="CO260" s="229"/>
      <c r="CP260" s="229"/>
      <c r="CQ260" s="229"/>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c r="DP260" s="229"/>
      <c r="DQ260" s="229"/>
      <c r="DR260" s="229"/>
      <c r="DS260" s="229"/>
      <c r="DT260" s="229"/>
      <c r="DU260" s="229"/>
      <c r="DV260" s="229"/>
      <c r="DW260" s="229"/>
      <c r="DX260" s="229"/>
      <c r="DY260" s="229"/>
      <c r="DZ260" s="229"/>
      <c r="EA260" s="229"/>
      <c r="EB260" s="229"/>
      <c r="EC260" s="229"/>
      <c r="ED260" s="229"/>
      <c r="EE260" s="229"/>
      <c r="EF260" s="229"/>
      <c r="EG260" s="229"/>
      <c r="EH260" s="229"/>
      <c r="EI260" s="229"/>
      <c r="EJ260" s="229"/>
      <c r="EK260" s="229"/>
      <c r="EL260" s="229"/>
      <c r="EM260" s="229"/>
      <c r="EN260" s="229"/>
      <c r="EO260" s="229"/>
      <c r="EP260" s="229"/>
      <c r="EQ260" s="229"/>
      <c r="ER260" s="229"/>
      <c r="ES260" s="229"/>
      <c r="ET260" s="229"/>
      <c r="EU260" s="229"/>
      <c r="EV260" s="229"/>
      <c r="EW260" s="229"/>
      <c r="EX260" s="229"/>
      <c r="EY260" s="229"/>
      <c r="EZ260" s="229"/>
      <c r="FA260" s="229"/>
      <c r="FB260" s="229"/>
      <c r="FC260" s="229"/>
      <c r="FD260" s="229"/>
      <c r="FE260" s="229"/>
      <c r="FF260" s="229"/>
      <c r="FG260" s="229"/>
      <c r="FH260" s="229"/>
      <c r="FI260" s="229"/>
      <c r="FJ260" s="229"/>
      <c r="FK260" s="229"/>
      <c r="FL260" s="229"/>
      <c r="FM260" s="229"/>
      <c r="FN260" s="229"/>
      <c r="FO260" s="229"/>
      <c r="FP260" s="229"/>
      <c r="FQ260" s="229"/>
      <c r="FR260" s="229"/>
      <c r="FS260" s="229"/>
      <c r="FT260" s="229"/>
      <c r="FU260" s="229"/>
      <c r="FV260" s="229"/>
      <c r="FW260" s="229"/>
      <c r="FX260" s="229"/>
      <c r="FY260" s="229"/>
      <c r="FZ260" s="229"/>
      <c r="GA260" s="229"/>
      <c r="GB260" s="229"/>
      <c r="GC260" s="229"/>
      <c r="GD260" s="229"/>
      <c r="GE260" s="229"/>
      <c r="GF260" s="229"/>
      <c r="GG260" s="229"/>
      <c r="GH260" s="229"/>
      <c r="GI260" s="229"/>
      <c r="GJ260" s="229"/>
      <c r="GK260" s="229"/>
      <c r="GL260" s="229"/>
      <c r="GM260" s="229"/>
      <c r="GN260" s="229"/>
      <c r="GO260" s="229"/>
      <c r="GP260" s="229"/>
      <c r="GQ260" s="229"/>
      <c r="GR260" s="229"/>
      <c r="GS260" s="229"/>
      <c r="GT260" s="229"/>
      <c r="GU260" s="229"/>
      <c r="GV260" s="229"/>
      <c r="GW260" s="229"/>
      <c r="GX260" s="229"/>
      <c r="GY260" s="229"/>
      <c r="GZ260" s="229"/>
      <c r="HA260" s="229"/>
      <c r="HB260" s="229"/>
      <c r="HC260" s="229"/>
      <c r="HD260" s="229"/>
      <c r="HE260" s="229"/>
      <c r="HF260" s="229"/>
      <c r="HG260" s="229"/>
      <c r="HH260" s="229"/>
      <c r="HI260" s="229"/>
      <c r="HJ260" s="229"/>
      <c r="HK260" s="229"/>
      <c r="HL260" s="229"/>
      <c r="HM260" s="229"/>
      <c r="HN260" s="229"/>
      <c r="HO260" s="229"/>
      <c r="HP260" s="229"/>
      <c r="HQ260" s="229"/>
      <c r="HR260" s="229"/>
      <c r="HS260" s="229"/>
      <c r="HT260" s="229"/>
      <c r="HU260" s="229"/>
      <c r="HV260" s="229"/>
      <c r="HW260" s="229"/>
      <c r="HX260" s="229"/>
      <c r="HY260" s="229"/>
      <c r="HZ260" s="229"/>
      <c r="IA260" s="229"/>
      <c r="IB260" s="229"/>
      <c r="IC260" s="229"/>
      <c r="ID260" s="229"/>
      <c r="IE260" s="229"/>
      <c r="IF260" s="229"/>
      <c r="IG260" s="229"/>
      <c r="IH260" s="229"/>
      <c r="II260" s="229"/>
      <c r="IJ260" s="229"/>
      <c r="IK260" s="229"/>
      <c r="IL260" s="229"/>
      <c r="IM260" s="229"/>
      <c r="IN260" s="229"/>
      <c r="IO260" s="229"/>
      <c r="IP260" s="229"/>
      <c r="IQ260" s="229"/>
      <c r="IR260" s="229"/>
      <c r="IS260" s="229"/>
      <c r="IT260" s="229"/>
      <c r="IU260" s="229"/>
    </row>
    <row r="261" spans="1:255" s="225" customFormat="1" x14ac:dyDescent="0.35">
      <c r="A261" s="461"/>
      <c r="B261" s="36" t="s">
        <v>350</v>
      </c>
      <c r="C261" s="91">
        <f t="shared" si="8"/>
        <v>8</v>
      </c>
      <c r="D261" s="344"/>
      <c r="E261" s="754"/>
      <c r="F261" s="754"/>
      <c r="G261" s="346"/>
      <c r="H261" s="311"/>
      <c r="I261" s="731"/>
      <c r="J261" s="313"/>
      <c r="K261" s="275"/>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29"/>
      <c r="BR261" s="229"/>
      <c r="BS261" s="229"/>
      <c r="BT261" s="229"/>
      <c r="BU261" s="229"/>
      <c r="BV261" s="229"/>
      <c r="BW261" s="229"/>
      <c r="BX261" s="229"/>
      <c r="BY261" s="229"/>
      <c r="BZ261" s="229"/>
      <c r="CA261" s="229"/>
      <c r="CB261" s="229"/>
      <c r="CC261" s="229"/>
      <c r="CD261" s="229"/>
      <c r="CE261" s="229"/>
      <c r="CF261" s="229"/>
      <c r="CG261" s="229"/>
      <c r="CH261" s="229"/>
      <c r="CI261" s="229"/>
      <c r="CJ261" s="229"/>
      <c r="CK261" s="229"/>
      <c r="CL261" s="229"/>
      <c r="CM261" s="229"/>
      <c r="CN261" s="229"/>
      <c r="CO261" s="229"/>
      <c r="CP261" s="229"/>
      <c r="CQ261" s="229"/>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c r="DP261" s="229"/>
      <c r="DQ261" s="229"/>
      <c r="DR261" s="229"/>
      <c r="DS261" s="229"/>
      <c r="DT261" s="229"/>
      <c r="DU261" s="229"/>
      <c r="DV261" s="229"/>
      <c r="DW261" s="229"/>
      <c r="DX261" s="229"/>
      <c r="DY261" s="229"/>
      <c r="DZ261" s="229"/>
      <c r="EA261" s="229"/>
      <c r="EB261" s="229"/>
      <c r="EC261" s="229"/>
      <c r="ED261" s="229"/>
      <c r="EE261" s="229"/>
      <c r="EF261" s="229"/>
      <c r="EG261" s="229"/>
      <c r="EH261" s="229"/>
      <c r="EI261" s="229"/>
      <c r="EJ261" s="229"/>
      <c r="EK261" s="229"/>
      <c r="EL261" s="229"/>
      <c r="EM261" s="229"/>
      <c r="EN261" s="229"/>
      <c r="EO261" s="229"/>
      <c r="EP261" s="229"/>
      <c r="EQ261" s="229"/>
      <c r="ER261" s="229"/>
      <c r="ES261" s="229"/>
      <c r="ET261" s="229"/>
      <c r="EU261" s="229"/>
      <c r="EV261" s="229"/>
      <c r="EW261" s="229"/>
      <c r="EX261" s="229"/>
      <c r="EY261" s="229"/>
      <c r="EZ261" s="229"/>
      <c r="FA261" s="229"/>
      <c r="FB261" s="229"/>
      <c r="FC261" s="229"/>
      <c r="FD261" s="229"/>
      <c r="FE261" s="229"/>
      <c r="FF261" s="229"/>
      <c r="FG261" s="229"/>
      <c r="FH261" s="229"/>
      <c r="FI261" s="229"/>
      <c r="FJ261" s="229"/>
      <c r="FK261" s="229"/>
      <c r="FL261" s="229"/>
      <c r="FM261" s="229"/>
      <c r="FN261" s="229"/>
      <c r="FO261" s="229"/>
      <c r="FP261" s="229"/>
      <c r="FQ261" s="229"/>
      <c r="FR261" s="229"/>
      <c r="FS261" s="229"/>
      <c r="FT261" s="229"/>
      <c r="FU261" s="229"/>
      <c r="FV261" s="229"/>
      <c r="FW261" s="229"/>
      <c r="FX261" s="229"/>
      <c r="FY261" s="229"/>
      <c r="FZ261" s="229"/>
      <c r="GA261" s="229"/>
      <c r="GB261" s="229"/>
      <c r="GC261" s="229"/>
      <c r="GD261" s="229"/>
      <c r="GE261" s="229"/>
      <c r="GF261" s="229"/>
      <c r="GG261" s="229"/>
      <c r="GH261" s="229"/>
      <c r="GI261" s="229"/>
      <c r="GJ261" s="229"/>
      <c r="GK261" s="229"/>
      <c r="GL261" s="229"/>
      <c r="GM261" s="229"/>
      <c r="GN261" s="229"/>
      <c r="GO261" s="229"/>
      <c r="GP261" s="229"/>
      <c r="GQ261" s="229"/>
      <c r="GR261" s="229"/>
      <c r="GS261" s="229"/>
      <c r="GT261" s="229"/>
      <c r="GU261" s="229"/>
      <c r="GV261" s="229"/>
      <c r="GW261" s="229"/>
      <c r="GX261" s="229"/>
      <c r="GY261" s="229"/>
      <c r="GZ261" s="229"/>
      <c r="HA261" s="229"/>
      <c r="HB261" s="229"/>
      <c r="HC261" s="229"/>
      <c r="HD261" s="229"/>
      <c r="HE261" s="229"/>
      <c r="HF261" s="229"/>
      <c r="HG261" s="229"/>
      <c r="HH261" s="229"/>
      <c r="HI261" s="229"/>
      <c r="HJ261" s="229"/>
      <c r="HK261" s="229"/>
      <c r="HL261" s="229"/>
      <c r="HM261" s="229"/>
      <c r="HN261" s="229"/>
      <c r="HO261" s="229"/>
      <c r="HP261" s="229"/>
      <c r="HQ261" s="229"/>
      <c r="HR261" s="229"/>
      <c r="HS261" s="229"/>
      <c r="HT261" s="229"/>
      <c r="HU261" s="229"/>
      <c r="HV261" s="229"/>
      <c r="HW261" s="229"/>
      <c r="HX261" s="229"/>
      <c r="HY261" s="229"/>
      <c r="HZ261" s="229"/>
      <c r="IA261" s="229"/>
      <c r="IB261" s="229"/>
      <c r="IC261" s="229"/>
      <c r="ID261" s="229"/>
      <c r="IE261" s="229"/>
      <c r="IF261" s="229"/>
      <c r="IG261" s="229"/>
      <c r="IH261" s="229"/>
      <c r="II261" s="229"/>
      <c r="IJ261" s="229"/>
      <c r="IK261" s="229"/>
      <c r="IL261" s="229"/>
      <c r="IM261" s="229"/>
      <c r="IN261" s="229"/>
      <c r="IO261" s="229"/>
      <c r="IP261" s="229"/>
      <c r="IQ261" s="229"/>
      <c r="IR261" s="229"/>
      <c r="IS261" s="229"/>
      <c r="IT261" s="229"/>
      <c r="IU261" s="229"/>
    </row>
    <row r="262" spans="1:255" s="225" customFormat="1" x14ac:dyDescent="0.35">
      <c r="A262" s="461"/>
      <c r="B262" s="36" t="s">
        <v>351</v>
      </c>
      <c r="C262" s="91">
        <f t="shared" si="8"/>
        <v>9</v>
      </c>
      <c r="D262" s="344"/>
      <c r="E262" s="754"/>
      <c r="F262" s="754"/>
      <c r="G262" s="346"/>
      <c r="H262" s="311"/>
      <c r="I262" s="731"/>
      <c r="J262" s="313"/>
      <c r="K262" s="275"/>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c r="EI262" s="229"/>
      <c r="EJ262" s="229"/>
      <c r="EK262" s="229"/>
      <c r="EL262" s="229"/>
      <c r="EM262" s="229"/>
      <c r="EN262" s="229"/>
      <c r="EO262" s="229"/>
      <c r="EP262" s="229"/>
      <c r="EQ262" s="229"/>
      <c r="ER262" s="229"/>
      <c r="ES262" s="229"/>
      <c r="ET262" s="229"/>
      <c r="EU262" s="229"/>
      <c r="EV262" s="229"/>
      <c r="EW262" s="229"/>
      <c r="EX262" s="229"/>
      <c r="EY262" s="229"/>
      <c r="EZ262" s="229"/>
      <c r="FA262" s="229"/>
      <c r="FB262" s="229"/>
      <c r="FC262" s="229"/>
      <c r="FD262" s="229"/>
      <c r="FE262" s="229"/>
      <c r="FF262" s="229"/>
      <c r="FG262" s="229"/>
      <c r="FH262" s="229"/>
      <c r="FI262" s="229"/>
      <c r="FJ262" s="229"/>
      <c r="FK262" s="229"/>
      <c r="FL262" s="229"/>
      <c r="FM262" s="229"/>
      <c r="FN262" s="229"/>
      <c r="FO262" s="229"/>
      <c r="FP262" s="229"/>
      <c r="FQ262" s="229"/>
      <c r="FR262" s="229"/>
      <c r="FS262" s="229"/>
      <c r="FT262" s="229"/>
      <c r="FU262" s="229"/>
      <c r="FV262" s="229"/>
      <c r="FW262" s="229"/>
      <c r="FX262" s="229"/>
      <c r="FY262" s="229"/>
      <c r="FZ262" s="229"/>
      <c r="GA262" s="229"/>
      <c r="GB262" s="229"/>
      <c r="GC262" s="229"/>
      <c r="GD262" s="229"/>
      <c r="GE262" s="229"/>
      <c r="GF262" s="229"/>
      <c r="GG262" s="229"/>
      <c r="GH262" s="229"/>
      <c r="GI262" s="229"/>
      <c r="GJ262" s="229"/>
      <c r="GK262" s="229"/>
      <c r="GL262" s="229"/>
      <c r="GM262" s="229"/>
      <c r="GN262" s="229"/>
      <c r="GO262" s="229"/>
      <c r="GP262" s="229"/>
      <c r="GQ262" s="229"/>
      <c r="GR262" s="229"/>
      <c r="GS262" s="229"/>
      <c r="GT262" s="229"/>
      <c r="GU262" s="229"/>
      <c r="GV262" s="229"/>
      <c r="GW262" s="229"/>
      <c r="GX262" s="229"/>
      <c r="GY262" s="229"/>
      <c r="GZ262" s="229"/>
      <c r="HA262" s="229"/>
      <c r="HB262" s="229"/>
      <c r="HC262" s="229"/>
      <c r="HD262" s="229"/>
      <c r="HE262" s="229"/>
      <c r="HF262" s="229"/>
      <c r="HG262" s="229"/>
      <c r="HH262" s="229"/>
      <c r="HI262" s="229"/>
      <c r="HJ262" s="229"/>
      <c r="HK262" s="229"/>
      <c r="HL262" s="229"/>
      <c r="HM262" s="229"/>
      <c r="HN262" s="229"/>
      <c r="HO262" s="229"/>
      <c r="HP262" s="229"/>
      <c r="HQ262" s="229"/>
      <c r="HR262" s="229"/>
      <c r="HS262" s="229"/>
      <c r="HT262" s="229"/>
      <c r="HU262" s="229"/>
      <c r="HV262" s="229"/>
      <c r="HW262" s="229"/>
      <c r="HX262" s="229"/>
      <c r="HY262" s="229"/>
      <c r="HZ262" s="229"/>
      <c r="IA262" s="229"/>
      <c r="IB262" s="229"/>
      <c r="IC262" s="229"/>
      <c r="ID262" s="229"/>
      <c r="IE262" s="229"/>
      <c r="IF262" s="229"/>
      <c r="IG262" s="229"/>
      <c r="IH262" s="229"/>
      <c r="II262" s="229"/>
      <c r="IJ262" s="229"/>
      <c r="IK262" s="229"/>
      <c r="IL262" s="229"/>
      <c r="IM262" s="229"/>
      <c r="IN262" s="229"/>
      <c r="IO262" s="229"/>
      <c r="IP262" s="229"/>
      <c r="IQ262" s="229"/>
      <c r="IR262" s="229"/>
      <c r="IS262" s="229"/>
      <c r="IT262" s="229"/>
      <c r="IU262" s="229"/>
    </row>
    <row r="263" spans="1:255" s="225" customFormat="1" x14ac:dyDescent="0.35">
      <c r="A263" s="461"/>
      <c r="B263" s="36" t="s">
        <v>352</v>
      </c>
      <c r="C263" s="91">
        <f t="shared" si="8"/>
        <v>10</v>
      </c>
      <c r="D263" s="344"/>
      <c r="E263" s="754"/>
      <c r="F263" s="754"/>
      <c r="G263" s="346"/>
      <c r="H263" s="311"/>
      <c r="I263" s="731"/>
      <c r="J263" s="313"/>
      <c r="K263" s="275"/>
      <c r="L263" s="229"/>
      <c r="M263" s="229"/>
      <c r="N263" s="229"/>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c r="EI263" s="229"/>
      <c r="EJ263" s="229"/>
      <c r="EK263" s="229"/>
      <c r="EL263" s="229"/>
      <c r="EM263" s="229"/>
      <c r="EN263" s="229"/>
      <c r="EO263" s="229"/>
      <c r="EP263" s="229"/>
      <c r="EQ263" s="229"/>
      <c r="ER263" s="229"/>
      <c r="ES263" s="229"/>
      <c r="ET263" s="229"/>
      <c r="EU263" s="229"/>
      <c r="EV263" s="229"/>
      <c r="EW263" s="229"/>
      <c r="EX263" s="229"/>
      <c r="EY263" s="229"/>
      <c r="EZ263" s="229"/>
      <c r="FA263" s="229"/>
      <c r="FB263" s="229"/>
      <c r="FC263" s="229"/>
      <c r="FD263" s="229"/>
      <c r="FE263" s="229"/>
      <c r="FF263" s="229"/>
      <c r="FG263" s="229"/>
      <c r="FH263" s="229"/>
      <c r="FI263" s="229"/>
      <c r="FJ263" s="229"/>
      <c r="FK263" s="229"/>
      <c r="FL263" s="229"/>
      <c r="FM263" s="229"/>
      <c r="FN263" s="229"/>
      <c r="FO263" s="229"/>
      <c r="FP263" s="229"/>
      <c r="FQ263" s="229"/>
      <c r="FR263" s="229"/>
      <c r="FS263" s="229"/>
      <c r="FT263" s="229"/>
      <c r="FU263" s="229"/>
      <c r="FV263" s="229"/>
      <c r="FW263" s="229"/>
      <c r="FX263" s="229"/>
      <c r="FY263" s="229"/>
      <c r="FZ263" s="229"/>
      <c r="GA263" s="229"/>
      <c r="GB263" s="229"/>
      <c r="GC263" s="229"/>
      <c r="GD263" s="229"/>
      <c r="GE263" s="229"/>
      <c r="GF263" s="229"/>
      <c r="GG263" s="229"/>
      <c r="GH263" s="229"/>
      <c r="GI263" s="229"/>
      <c r="GJ263" s="229"/>
      <c r="GK263" s="229"/>
      <c r="GL263" s="229"/>
      <c r="GM263" s="229"/>
      <c r="GN263" s="229"/>
      <c r="GO263" s="229"/>
      <c r="GP263" s="229"/>
      <c r="GQ263" s="229"/>
      <c r="GR263" s="229"/>
      <c r="GS263" s="229"/>
      <c r="GT263" s="229"/>
      <c r="GU263" s="229"/>
      <c r="GV263" s="229"/>
      <c r="GW263" s="229"/>
      <c r="GX263" s="229"/>
      <c r="GY263" s="229"/>
      <c r="GZ263" s="229"/>
      <c r="HA263" s="229"/>
      <c r="HB263" s="229"/>
      <c r="HC263" s="229"/>
      <c r="HD263" s="229"/>
      <c r="HE263" s="229"/>
      <c r="HF263" s="229"/>
      <c r="HG263" s="229"/>
      <c r="HH263" s="229"/>
      <c r="HI263" s="229"/>
      <c r="HJ263" s="229"/>
      <c r="HK263" s="229"/>
      <c r="HL263" s="229"/>
      <c r="HM263" s="229"/>
      <c r="HN263" s="229"/>
      <c r="HO263" s="229"/>
      <c r="HP263" s="229"/>
      <c r="HQ263" s="229"/>
      <c r="HR263" s="229"/>
      <c r="HS263" s="229"/>
      <c r="HT263" s="229"/>
      <c r="HU263" s="229"/>
      <c r="HV263" s="229"/>
      <c r="HW263" s="229"/>
      <c r="HX263" s="229"/>
      <c r="HY263" s="229"/>
      <c r="HZ263" s="229"/>
      <c r="IA263" s="229"/>
      <c r="IB263" s="229"/>
      <c r="IC263" s="229"/>
      <c r="ID263" s="229"/>
      <c r="IE263" s="229"/>
      <c r="IF263" s="229"/>
      <c r="IG263" s="229"/>
      <c r="IH263" s="229"/>
      <c r="II263" s="229"/>
      <c r="IJ263" s="229"/>
      <c r="IK263" s="229"/>
      <c r="IL263" s="229"/>
      <c r="IM263" s="229"/>
      <c r="IN263" s="229"/>
      <c r="IO263" s="229"/>
      <c r="IP263" s="229"/>
      <c r="IQ263" s="229"/>
      <c r="IR263" s="229"/>
      <c r="IS263" s="229"/>
      <c r="IT263" s="229"/>
      <c r="IU263" s="229"/>
    </row>
    <row r="264" spans="1:255" s="225" customFormat="1" x14ac:dyDescent="0.35">
      <c r="A264" s="461"/>
      <c r="B264" s="36" t="s">
        <v>353</v>
      </c>
      <c r="C264" s="91">
        <f t="shared" si="8"/>
        <v>11</v>
      </c>
      <c r="D264" s="344"/>
      <c r="E264" s="754"/>
      <c r="F264" s="754"/>
      <c r="G264" s="346"/>
      <c r="H264" s="311"/>
      <c r="I264" s="731"/>
      <c r="J264" s="313"/>
      <c r="K264" s="275"/>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c r="EI264" s="229"/>
      <c r="EJ264" s="229"/>
      <c r="EK264" s="229"/>
      <c r="EL264" s="229"/>
      <c r="EM264" s="229"/>
      <c r="EN264" s="229"/>
      <c r="EO264" s="229"/>
      <c r="EP264" s="229"/>
      <c r="EQ264" s="229"/>
      <c r="ER264" s="229"/>
      <c r="ES264" s="229"/>
      <c r="ET264" s="229"/>
      <c r="EU264" s="229"/>
      <c r="EV264" s="229"/>
      <c r="EW264" s="229"/>
      <c r="EX264" s="229"/>
      <c r="EY264" s="229"/>
      <c r="EZ264" s="229"/>
      <c r="FA264" s="229"/>
      <c r="FB264" s="229"/>
      <c r="FC264" s="229"/>
      <c r="FD264" s="229"/>
      <c r="FE264" s="229"/>
      <c r="FF264" s="229"/>
      <c r="FG264" s="229"/>
      <c r="FH264" s="229"/>
      <c r="FI264" s="229"/>
      <c r="FJ264" s="229"/>
      <c r="FK264" s="229"/>
      <c r="FL264" s="229"/>
      <c r="FM264" s="229"/>
      <c r="FN264" s="229"/>
      <c r="FO264" s="229"/>
      <c r="FP264" s="229"/>
      <c r="FQ264" s="229"/>
      <c r="FR264" s="229"/>
      <c r="FS264" s="229"/>
      <c r="FT264" s="229"/>
      <c r="FU264" s="229"/>
      <c r="FV264" s="229"/>
      <c r="FW264" s="229"/>
      <c r="FX264" s="229"/>
      <c r="FY264" s="229"/>
      <c r="FZ264" s="229"/>
      <c r="GA264" s="229"/>
      <c r="GB264" s="229"/>
      <c r="GC264" s="229"/>
      <c r="GD264" s="229"/>
      <c r="GE264" s="229"/>
      <c r="GF264" s="229"/>
      <c r="GG264" s="229"/>
      <c r="GH264" s="229"/>
      <c r="GI264" s="229"/>
      <c r="GJ264" s="229"/>
      <c r="GK264" s="229"/>
      <c r="GL264" s="229"/>
      <c r="GM264" s="229"/>
      <c r="GN264" s="229"/>
      <c r="GO264" s="229"/>
      <c r="GP264" s="229"/>
      <c r="GQ264" s="229"/>
      <c r="GR264" s="229"/>
      <c r="GS264" s="229"/>
      <c r="GT264" s="229"/>
      <c r="GU264" s="229"/>
      <c r="GV264" s="229"/>
      <c r="GW264" s="229"/>
      <c r="GX264" s="229"/>
      <c r="GY264" s="229"/>
      <c r="GZ264" s="229"/>
      <c r="HA264" s="229"/>
      <c r="HB264" s="229"/>
      <c r="HC264" s="229"/>
      <c r="HD264" s="229"/>
      <c r="HE264" s="229"/>
      <c r="HF264" s="229"/>
      <c r="HG264" s="229"/>
      <c r="HH264" s="229"/>
      <c r="HI264" s="229"/>
      <c r="HJ264" s="229"/>
      <c r="HK264" s="229"/>
      <c r="HL264" s="229"/>
      <c r="HM264" s="229"/>
      <c r="HN264" s="229"/>
      <c r="HO264" s="229"/>
      <c r="HP264" s="229"/>
      <c r="HQ264" s="229"/>
      <c r="HR264" s="229"/>
      <c r="HS264" s="229"/>
      <c r="HT264" s="229"/>
      <c r="HU264" s="229"/>
      <c r="HV264" s="229"/>
      <c r="HW264" s="229"/>
      <c r="HX264" s="229"/>
      <c r="HY264" s="229"/>
      <c r="HZ264" s="229"/>
      <c r="IA264" s="229"/>
      <c r="IB264" s="229"/>
      <c r="IC264" s="229"/>
      <c r="ID264" s="229"/>
      <c r="IE264" s="229"/>
      <c r="IF264" s="229"/>
      <c r="IG264" s="229"/>
      <c r="IH264" s="229"/>
      <c r="II264" s="229"/>
      <c r="IJ264" s="229"/>
      <c r="IK264" s="229"/>
      <c r="IL264" s="229"/>
      <c r="IM264" s="229"/>
      <c r="IN264" s="229"/>
      <c r="IO264" s="229"/>
      <c r="IP264" s="229"/>
      <c r="IQ264" s="229"/>
      <c r="IR264" s="229"/>
      <c r="IS264" s="229"/>
      <c r="IT264" s="229"/>
      <c r="IU264" s="229"/>
    </row>
    <row r="265" spans="1:255" s="225" customFormat="1" x14ac:dyDescent="0.35">
      <c r="A265" s="461"/>
      <c r="B265" s="36" t="s">
        <v>354</v>
      </c>
      <c r="C265" s="91">
        <f t="shared" si="8"/>
        <v>12</v>
      </c>
      <c r="D265" s="344"/>
      <c r="E265" s="754"/>
      <c r="F265" s="754"/>
      <c r="G265" s="346"/>
      <c r="H265" s="311"/>
      <c r="I265" s="731"/>
      <c r="J265" s="313"/>
      <c r="K265" s="275"/>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c r="BD265" s="229"/>
      <c r="BE265" s="229"/>
      <c r="BF265" s="229"/>
      <c r="BG265" s="229"/>
      <c r="BH265" s="229"/>
      <c r="BI265" s="229"/>
      <c r="BJ265" s="229"/>
      <c r="BK265" s="229"/>
      <c r="BL265" s="229"/>
      <c r="BM265" s="229"/>
      <c r="BN265" s="229"/>
      <c r="BO265" s="229"/>
      <c r="BP265" s="229"/>
      <c r="BQ265" s="229"/>
      <c r="BR265" s="229"/>
      <c r="BS265" s="229"/>
      <c r="BT265" s="229"/>
      <c r="BU265" s="229"/>
      <c r="BV265" s="229"/>
      <c r="BW265" s="229"/>
      <c r="BX265" s="229"/>
      <c r="BY265" s="229"/>
      <c r="BZ265" s="229"/>
      <c r="CA265" s="229"/>
      <c r="CB265" s="229"/>
      <c r="CC265" s="229"/>
      <c r="CD265" s="229"/>
      <c r="CE265" s="229"/>
      <c r="CF265" s="229"/>
      <c r="CG265" s="229"/>
      <c r="CH265" s="229"/>
      <c r="CI265" s="229"/>
      <c r="CJ265" s="229"/>
      <c r="CK265" s="229"/>
      <c r="CL265" s="229"/>
      <c r="CM265" s="229"/>
      <c r="CN265" s="229"/>
      <c r="CO265" s="229"/>
      <c r="CP265" s="229"/>
      <c r="CQ265" s="229"/>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c r="DP265" s="229"/>
      <c r="DQ265" s="229"/>
      <c r="DR265" s="229"/>
      <c r="DS265" s="229"/>
      <c r="DT265" s="229"/>
      <c r="DU265" s="229"/>
      <c r="DV265" s="229"/>
      <c r="DW265" s="229"/>
      <c r="DX265" s="229"/>
      <c r="DY265" s="229"/>
      <c r="DZ265" s="229"/>
      <c r="EA265" s="229"/>
      <c r="EB265" s="229"/>
      <c r="EC265" s="229"/>
      <c r="ED265" s="229"/>
      <c r="EE265" s="229"/>
      <c r="EF265" s="229"/>
      <c r="EG265" s="229"/>
      <c r="EH265" s="229"/>
      <c r="EI265" s="229"/>
      <c r="EJ265" s="229"/>
      <c r="EK265" s="229"/>
      <c r="EL265" s="229"/>
      <c r="EM265" s="229"/>
      <c r="EN265" s="229"/>
      <c r="EO265" s="229"/>
      <c r="EP265" s="229"/>
      <c r="EQ265" s="229"/>
      <c r="ER265" s="229"/>
      <c r="ES265" s="229"/>
      <c r="ET265" s="229"/>
      <c r="EU265" s="229"/>
      <c r="EV265" s="229"/>
      <c r="EW265" s="229"/>
      <c r="EX265" s="229"/>
      <c r="EY265" s="229"/>
      <c r="EZ265" s="229"/>
      <c r="FA265" s="229"/>
      <c r="FB265" s="229"/>
      <c r="FC265" s="229"/>
      <c r="FD265" s="229"/>
      <c r="FE265" s="229"/>
      <c r="FF265" s="229"/>
      <c r="FG265" s="229"/>
      <c r="FH265" s="229"/>
      <c r="FI265" s="229"/>
      <c r="FJ265" s="229"/>
      <c r="FK265" s="229"/>
      <c r="FL265" s="229"/>
      <c r="FM265" s="229"/>
      <c r="FN265" s="229"/>
      <c r="FO265" s="229"/>
      <c r="FP265" s="229"/>
      <c r="FQ265" s="229"/>
      <c r="FR265" s="229"/>
      <c r="FS265" s="229"/>
      <c r="FT265" s="229"/>
      <c r="FU265" s="229"/>
      <c r="FV265" s="229"/>
      <c r="FW265" s="229"/>
      <c r="FX265" s="229"/>
      <c r="FY265" s="229"/>
      <c r="FZ265" s="229"/>
      <c r="GA265" s="229"/>
      <c r="GB265" s="229"/>
      <c r="GC265" s="229"/>
      <c r="GD265" s="229"/>
      <c r="GE265" s="229"/>
      <c r="GF265" s="229"/>
      <c r="GG265" s="229"/>
      <c r="GH265" s="229"/>
      <c r="GI265" s="229"/>
      <c r="GJ265" s="229"/>
      <c r="GK265" s="229"/>
      <c r="GL265" s="229"/>
      <c r="GM265" s="229"/>
      <c r="GN265" s="229"/>
      <c r="GO265" s="229"/>
      <c r="GP265" s="229"/>
      <c r="GQ265" s="229"/>
      <c r="GR265" s="229"/>
      <c r="GS265" s="229"/>
      <c r="GT265" s="229"/>
      <c r="GU265" s="229"/>
      <c r="GV265" s="229"/>
      <c r="GW265" s="229"/>
      <c r="GX265" s="229"/>
      <c r="GY265" s="229"/>
      <c r="GZ265" s="229"/>
      <c r="HA265" s="229"/>
      <c r="HB265" s="229"/>
      <c r="HC265" s="229"/>
      <c r="HD265" s="229"/>
      <c r="HE265" s="229"/>
      <c r="HF265" s="229"/>
      <c r="HG265" s="229"/>
      <c r="HH265" s="229"/>
      <c r="HI265" s="229"/>
      <c r="HJ265" s="229"/>
      <c r="HK265" s="229"/>
      <c r="HL265" s="229"/>
      <c r="HM265" s="229"/>
      <c r="HN265" s="229"/>
      <c r="HO265" s="229"/>
      <c r="HP265" s="229"/>
      <c r="HQ265" s="229"/>
      <c r="HR265" s="229"/>
      <c r="HS265" s="229"/>
      <c r="HT265" s="229"/>
      <c r="HU265" s="229"/>
      <c r="HV265" s="229"/>
      <c r="HW265" s="229"/>
      <c r="HX265" s="229"/>
      <c r="HY265" s="229"/>
      <c r="HZ265" s="229"/>
      <c r="IA265" s="229"/>
      <c r="IB265" s="229"/>
      <c r="IC265" s="229"/>
      <c r="ID265" s="229"/>
      <c r="IE265" s="229"/>
      <c r="IF265" s="229"/>
      <c r="IG265" s="229"/>
      <c r="IH265" s="229"/>
      <c r="II265" s="229"/>
      <c r="IJ265" s="229"/>
      <c r="IK265" s="229"/>
      <c r="IL265" s="229"/>
      <c r="IM265" s="229"/>
      <c r="IN265" s="229"/>
      <c r="IO265" s="229"/>
      <c r="IP265" s="229"/>
      <c r="IQ265" s="229"/>
      <c r="IR265" s="229"/>
      <c r="IS265" s="229"/>
      <c r="IT265" s="229"/>
      <c r="IU265" s="229"/>
    </row>
    <row r="266" spans="1:255" s="225" customFormat="1" x14ac:dyDescent="0.35">
      <c r="A266" s="462"/>
      <c r="B266" s="36" t="s">
        <v>355</v>
      </c>
      <c r="C266" s="91">
        <f t="shared" si="8"/>
        <v>13</v>
      </c>
      <c r="D266" s="347"/>
      <c r="E266" s="348"/>
      <c r="F266" s="348"/>
      <c r="G266" s="349"/>
      <c r="H266" s="314"/>
      <c r="I266" s="315"/>
      <c r="J266" s="316"/>
      <c r="K266" s="275"/>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c r="AJ266" s="229"/>
      <c r="AK266" s="229"/>
      <c r="AL266" s="229"/>
      <c r="AM266" s="229"/>
      <c r="AN266" s="229"/>
      <c r="AO266" s="229"/>
      <c r="AP266" s="229"/>
      <c r="AQ266" s="229"/>
      <c r="AR266" s="229"/>
      <c r="AS266" s="229"/>
      <c r="AT266" s="229"/>
      <c r="AU266" s="229"/>
      <c r="AV266" s="229"/>
      <c r="AW266" s="229"/>
      <c r="AX266" s="229"/>
      <c r="AY266" s="229"/>
      <c r="AZ266" s="229"/>
      <c r="BA266" s="229"/>
      <c r="BB266" s="229"/>
      <c r="BC266" s="229"/>
      <c r="BD266" s="229"/>
      <c r="BE266" s="229"/>
      <c r="BF266" s="229"/>
      <c r="BG266" s="229"/>
      <c r="BH266" s="229"/>
      <c r="BI266" s="229"/>
      <c r="BJ266" s="229"/>
      <c r="BK266" s="229"/>
      <c r="BL266" s="229"/>
      <c r="BM266" s="229"/>
      <c r="BN266" s="229"/>
      <c r="BO266" s="229"/>
      <c r="BP266" s="229"/>
      <c r="BQ266" s="229"/>
      <c r="BR266" s="229"/>
      <c r="BS266" s="229"/>
      <c r="BT266" s="229"/>
      <c r="BU266" s="229"/>
      <c r="BV266" s="229"/>
      <c r="BW266" s="229"/>
      <c r="BX266" s="229"/>
      <c r="BY266" s="229"/>
      <c r="BZ266" s="229"/>
      <c r="CA266" s="229"/>
      <c r="CB266" s="229"/>
      <c r="CC266" s="229"/>
      <c r="CD266" s="229"/>
      <c r="CE266" s="229"/>
      <c r="CF266" s="229"/>
      <c r="CG266" s="229"/>
      <c r="CH266" s="229"/>
      <c r="CI266" s="229"/>
      <c r="CJ266" s="229"/>
      <c r="CK266" s="229"/>
      <c r="CL266" s="229"/>
      <c r="CM266" s="229"/>
      <c r="CN266" s="229"/>
      <c r="CO266" s="229"/>
      <c r="CP266" s="229"/>
      <c r="CQ266" s="229"/>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c r="DP266" s="229"/>
      <c r="DQ266" s="229"/>
      <c r="DR266" s="229"/>
      <c r="DS266" s="229"/>
      <c r="DT266" s="229"/>
      <c r="DU266" s="229"/>
      <c r="DV266" s="229"/>
      <c r="DW266" s="229"/>
      <c r="DX266" s="229"/>
      <c r="DY266" s="229"/>
      <c r="DZ266" s="229"/>
      <c r="EA266" s="229"/>
      <c r="EB266" s="229"/>
      <c r="EC266" s="229"/>
      <c r="ED266" s="229"/>
      <c r="EE266" s="229"/>
      <c r="EF266" s="229"/>
      <c r="EG266" s="229"/>
      <c r="EH266" s="229"/>
      <c r="EI266" s="229"/>
      <c r="EJ266" s="229"/>
      <c r="EK266" s="229"/>
      <c r="EL266" s="229"/>
      <c r="EM266" s="229"/>
      <c r="EN266" s="229"/>
      <c r="EO266" s="229"/>
      <c r="EP266" s="229"/>
      <c r="EQ266" s="229"/>
      <c r="ER266" s="229"/>
      <c r="ES266" s="229"/>
      <c r="ET266" s="229"/>
      <c r="EU266" s="229"/>
      <c r="EV266" s="229"/>
      <c r="EW266" s="229"/>
      <c r="EX266" s="229"/>
      <c r="EY266" s="229"/>
      <c r="EZ266" s="229"/>
      <c r="FA266" s="229"/>
      <c r="FB266" s="229"/>
      <c r="FC266" s="229"/>
      <c r="FD266" s="229"/>
      <c r="FE266" s="229"/>
      <c r="FF266" s="229"/>
      <c r="FG266" s="229"/>
      <c r="FH266" s="229"/>
      <c r="FI266" s="229"/>
      <c r="FJ266" s="229"/>
      <c r="FK266" s="229"/>
      <c r="FL266" s="229"/>
      <c r="FM266" s="229"/>
      <c r="FN266" s="229"/>
      <c r="FO266" s="229"/>
      <c r="FP266" s="229"/>
      <c r="FQ266" s="229"/>
      <c r="FR266" s="229"/>
      <c r="FS266" s="229"/>
      <c r="FT266" s="229"/>
      <c r="FU266" s="229"/>
      <c r="FV266" s="229"/>
      <c r="FW266" s="229"/>
      <c r="FX266" s="229"/>
      <c r="FY266" s="229"/>
      <c r="FZ266" s="229"/>
      <c r="GA266" s="229"/>
      <c r="GB266" s="229"/>
      <c r="GC266" s="229"/>
      <c r="GD266" s="229"/>
      <c r="GE266" s="229"/>
      <c r="GF266" s="229"/>
      <c r="GG266" s="229"/>
      <c r="GH266" s="229"/>
      <c r="GI266" s="229"/>
      <c r="GJ266" s="229"/>
      <c r="GK266" s="229"/>
      <c r="GL266" s="229"/>
      <c r="GM266" s="229"/>
      <c r="GN266" s="229"/>
      <c r="GO266" s="229"/>
      <c r="GP266" s="229"/>
      <c r="GQ266" s="229"/>
      <c r="GR266" s="229"/>
      <c r="GS266" s="229"/>
      <c r="GT266" s="229"/>
      <c r="GU266" s="229"/>
      <c r="GV266" s="229"/>
      <c r="GW266" s="229"/>
      <c r="GX266" s="229"/>
      <c r="GY266" s="229"/>
      <c r="GZ266" s="229"/>
      <c r="HA266" s="229"/>
      <c r="HB266" s="229"/>
      <c r="HC266" s="229"/>
      <c r="HD266" s="229"/>
      <c r="HE266" s="229"/>
      <c r="HF266" s="229"/>
      <c r="HG266" s="229"/>
      <c r="HH266" s="229"/>
      <c r="HI266" s="229"/>
      <c r="HJ266" s="229"/>
      <c r="HK266" s="229"/>
      <c r="HL266" s="229"/>
      <c r="HM266" s="229"/>
      <c r="HN266" s="229"/>
      <c r="HO266" s="229"/>
      <c r="HP266" s="229"/>
      <c r="HQ266" s="229"/>
      <c r="HR266" s="229"/>
      <c r="HS266" s="229"/>
      <c r="HT266" s="229"/>
      <c r="HU266" s="229"/>
      <c r="HV266" s="229"/>
      <c r="HW266" s="229"/>
      <c r="HX266" s="229"/>
      <c r="HY266" s="229"/>
      <c r="HZ266" s="229"/>
      <c r="IA266" s="229"/>
      <c r="IB266" s="229"/>
      <c r="IC266" s="229"/>
      <c r="ID266" s="229"/>
      <c r="IE266" s="229"/>
      <c r="IF266" s="229"/>
      <c r="IG266" s="229"/>
      <c r="IH266" s="229"/>
      <c r="II266" s="229"/>
      <c r="IJ266" s="229"/>
      <c r="IK266" s="229"/>
      <c r="IL266" s="229"/>
      <c r="IM266" s="229"/>
      <c r="IN266" s="229"/>
      <c r="IO266" s="229"/>
      <c r="IP266" s="229"/>
      <c r="IQ266" s="229"/>
      <c r="IR266" s="229"/>
      <c r="IS266" s="229"/>
      <c r="IT266" s="229"/>
      <c r="IU266" s="229"/>
    </row>
    <row r="267" spans="1:255" s="225" customFormat="1" ht="28.5" customHeight="1" x14ac:dyDescent="0.35">
      <c r="A267" s="476" t="str">
        <f>CONCATENATE("(COMPARE THE PROFITS IN ",ROUND(-A253,2)," WITH SALES MINUS EXPENSES IN ",ROUND(-A179,2)," AND ",ROUND(-A238,2),". IF SIGNIFICANTLY DIFFERENT, PROBE FOR A MAXIMUM OF 10 MINUTES)")</f>
        <v>(COMPARE THE PROFITS IN 3.29 WITH SALES MINUS EXPENSES IN 3.24 AND 3.28. IF SIGNIFICANTLY DIFFERENT, PROBE FOR A MAXIMUM OF 10 MINUTES)</v>
      </c>
      <c r="B267" s="762"/>
      <c r="C267" s="762"/>
      <c r="D267" s="762"/>
      <c r="E267" s="762"/>
      <c r="F267" s="762"/>
      <c r="G267" s="762"/>
      <c r="H267" s="762"/>
      <c r="I267" s="762"/>
      <c r="J267" s="763"/>
      <c r="K267" s="275"/>
      <c r="L267" s="279"/>
      <c r="M267" s="27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9"/>
      <c r="AR267" s="229"/>
      <c r="AS267" s="229"/>
      <c r="AT267" s="229"/>
      <c r="AU267" s="229"/>
      <c r="AV267" s="229"/>
      <c r="AW267" s="229"/>
      <c r="AX267" s="229"/>
      <c r="AY267" s="229"/>
      <c r="AZ267" s="229"/>
      <c r="BA267" s="229"/>
      <c r="BB267" s="229"/>
      <c r="BC267" s="229"/>
      <c r="BD267" s="229"/>
      <c r="BE267" s="229"/>
      <c r="BF267" s="229"/>
      <c r="BG267" s="229"/>
      <c r="BH267" s="229"/>
      <c r="BI267" s="229"/>
      <c r="BJ267" s="229"/>
      <c r="BK267" s="229"/>
      <c r="BL267" s="229"/>
      <c r="BM267" s="229"/>
      <c r="BN267" s="229"/>
      <c r="BO267" s="229"/>
      <c r="BP267" s="229"/>
      <c r="BQ267" s="229"/>
      <c r="BR267" s="229"/>
      <c r="BS267" s="229"/>
      <c r="BT267" s="229"/>
      <c r="BU267" s="229"/>
      <c r="BV267" s="229"/>
      <c r="BW267" s="229"/>
      <c r="BX267" s="229"/>
      <c r="BY267" s="229"/>
      <c r="BZ267" s="229"/>
      <c r="CA267" s="229"/>
      <c r="CB267" s="229"/>
      <c r="CC267" s="229"/>
      <c r="CD267" s="229"/>
      <c r="CE267" s="229"/>
      <c r="CF267" s="229"/>
      <c r="CG267" s="229"/>
      <c r="CH267" s="229"/>
      <c r="CI267" s="229"/>
      <c r="CJ267" s="229"/>
      <c r="CK267" s="229"/>
      <c r="CL267" s="229"/>
      <c r="CM267" s="229"/>
      <c r="CN267" s="229"/>
      <c r="CO267" s="229"/>
      <c r="CP267" s="229"/>
      <c r="CQ267" s="229"/>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c r="DP267" s="229"/>
      <c r="DQ267" s="229"/>
      <c r="DR267" s="229"/>
      <c r="DS267" s="229"/>
      <c r="DT267" s="229"/>
      <c r="DU267" s="229"/>
      <c r="DV267" s="229"/>
      <c r="DW267" s="229"/>
      <c r="DX267" s="229"/>
      <c r="DY267" s="229"/>
      <c r="DZ267" s="229"/>
      <c r="EA267" s="229"/>
      <c r="EB267" s="229"/>
      <c r="EC267" s="229"/>
      <c r="ED267" s="229"/>
      <c r="EE267" s="229"/>
      <c r="EF267" s="229"/>
      <c r="EG267" s="229"/>
      <c r="EH267" s="229"/>
      <c r="EI267" s="229"/>
      <c r="EJ267" s="229"/>
      <c r="EK267" s="229"/>
      <c r="EL267" s="229"/>
      <c r="EM267" s="229"/>
      <c r="EN267" s="229"/>
      <c r="EO267" s="229"/>
      <c r="EP267" s="229"/>
      <c r="EQ267" s="229"/>
      <c r="ER267" s="229"/>
      <c r="ES267" s="229"/>
      <c r="ET267" s="229"/>
      <c r="EU267" s="229"/>
      <c r="EV267" s="229"/>
      <c r="EW267" s="229"/>
      <c r="EX267" s="229"/>
      <c r="EY267" s="229"/>
      <c r="EZ267" s="229"/>
      <c r="FA267" s="229"/>
      <c r="FB267" s="229"/>
      <c r="FC267" s="229"/>
      <c r="FD267" s="229"/>
      <c r="FE267" s="229"/>
      <c r="FF267" s="229"/>
      <c r="FG267" s="229"/>
      <c r="FH267" s="229"/>
      <c r="FI267" s="229"/>
      <c r="FJ267" s="229"/>
      <c r="FK267" s="229"/>
      <c r="FL267" s="229"/>
      <c r="FM267" s="229"/>
      <c r="FN267" s="229"/>
      <c r="FO267" s="229"/>
      <c r="FP267" s="229"/>
      <c r="FQ267" s="229"/>
      <c r="FR267" s="229"/>
      <c r="FS267" s="229"/>
      <c r="FT267" s="229"/>
      <c r="FU267" s="229"/>
      <c r="FV267" s="229"/>
      <c r="FW267" s="229"/>
      <c r="FX267" s="229"/>
      <c r="FY267" s="229"/>
      <c r="FZ267" s="229"/>
      <c r="GA267" s="229"/>
      <c r="GB267" s="229"/>
      <c r="GC267" s="229"/>
      <c r="GD267" s="229"/>
      <c r="GE267" s="229"/>
      <c r="GF267" s="229"/>
      <c r="GG267" s="229"/>
      <c r="GH267" s="229"/>
      <c r="GI267" s="229"/>
      <c r="GJ267" s="229"/>
      <c r="GK267" s="229"/>
      <c r="GL267" s="229"/>
      <c r="GM267" s="229"/>
      <c r="GN267" s="229"/>
      <c r="GO267" s="229"/>
      <c r="GP267" s="229"/>
      <c r="GQ267" s="229"/>
      <c r="GR267" s="229"/>
      <c r="GS267" s="229"/>
      <c r="GT267" s="229"/>
      <c r="GU267" s="229"/>
      <c r="GV267" s="229"/>
      <c r="GW267" s="229"/>
      <c r="GX267" s="229"/>
      <c r="GY267" s="229"/>
      <c r="GZ267" s="229"/>
      <c r="HA267" s="229"/>
      <c r="HB267" s="229"/>
      <c r="HC267" s="229"/>
      <c r="HD267" s="229"/>
      <c r="HE267" s="229"/>
      <c r="HF267" s="229"/>
      <c r="HG267" s="229"/>
      <c r="HH267" s="229"/>
      <c r="HI267" s="229"/>
      <c r="HJ267" s="229"/>
      <c r="HK267" s="229"/>
      <c r="HL267" s="229"/>
      <c r="HM267" s="229"/>
      <c r="HN267" s="229"/>
      <c r="HO267" s="229"/>
      <c r="HP267" s="229"/>
      <c r="HQ267" s="229"/>
      <c r="HR267" s="229"/>
      <c r="HS267" s="229"/>
      <c r="HT267" s="229"/>
      <c r="HU267" s="229"/>
      <c r="HV267" s="229"/>
      <c r="HW267" s="229"/>
      <c r="HX267" s="229"/>
      <c r="HY267" s="229"/>
      <c r="HZ267" s="229"/>
      <c r="IA267" s="229"/>
      <c r="IB267" s="229"/>
      <c r="IC267" s="229"/>
      <c r="ID267" s="229"/>
      <c r="IE267" s="229"/>
      <c r="IF267" s="229"/>
      <c r="IG267" s="229"/>
      <c r="IH267" s="229"/>
      <c r="II267" s="229"/>
      <c r="IJ267" s="229"/>
      <c r="IK267" s="229"/>
      <c r="IL267" s="229"/>
      <c r="IM267" s="229"/>
      <c r="IN267" s="229"/>
      <c r="IO267" s="229"/>
      <c r="IP267" s="229"/>
      <c r="IQ267" s="229"/>
      <c r="IR267" s="229"/>
      <c r="IS267" s="229"/>
      <c r="IT267" s="229"/>
      <c r="IU267" s="229"/>
    </row>
    <row r="268" spans="1:255" s="225" customFormat="1" ht="60" customHeight="1" x14ac:dyDescent="0.35">
      <c r="A268" s="299">
        <f>A253-0.01</f>
        <v>-3.2999999999999936</v>
      </c>
      <c r="B268" s="506" t="s">
        <v>358</v>
      </c>
      <c r="C268" s="510" t="s">
        <v>359</v>
      </c>
      <c r="D268" s="511"/>
      <c r="E268" s="511"/>
      <c r="F268" s="511"/>
      <c r="G268" s="512"/>
      <c r="H268" s="522" t="s">
        <v>357</v>
      </c>
      <c r="I268" s="522"/>
      <c r="J268" s="523"/>
      <c r="K268" s="256"/>
      <c r="L268" s="256"/>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c r="BT268" s="256"/>
      <c r="BU268" s="256"/>
      <c r="BV268" s="256"/>
      <c r="BW268" s="256"/>
      <c r="BX268" s="256"/>
      <c r="BY268" s="256"/>
      <c r="BZ268" s="256"/>
      <c r="CA268" s="256"/>
      <c r="CB268" s="256"/>
      <c r="CC268" s="256"/>
      <c r="CD268" s="256"/>
      <c r="CE268" s="256"/>
      <c r="CF268" s="256"/>
      <c r="CG268" s="256"/>
      <c r="CH268" s="256"/>
      <c r="CI268" s="256"/>
      <c r="CJ268" s="256"/>
      <c r="CK268" s="256"/>
      <c r="CL268" s="256"/>
      <c r="CM268" s="256"/>
      <c r="CN268" s="256"/>
      <c r="CO268" s="256"/>
      <c r="CP268" s="256"/>
      <c r="CQ268" s="256"/>
      <c r="CR268" s="256"/>
      <c r="CS268" s="256"/>
      <c r="CT268" s="256"/>
      <c r="CU268" s="256"/>
      <c r="CV268" s="256"/>
      <c r="CW268" s="256"/>
      <c r="CX268" s="256"/>
      <c r="CY268" s="256"/>
      <c r="CZ268" s="256"/>
      <c r="DA268" s="256"/>
      <c r="DB268" s="256"/>
      <c r="DC268" s="256"/>
      <c r="DD268" s="256"/>
      <c r="DE268" s="256"/>
      <c r="DF268" s="256"/>
      <c r="DG268" s="256"/>
      <c r="DH268" s="256"/>
      <c r="DI268" s="256"/>
      <c r="DJ268" s="256"/>
      <c r="DK268" s="256"/>
      <c r="DL268" s="256"/>
      <c r="DM268" s="256"/>
      <c r="DN268" s="256"/>
      <c r="DO268" s="256"/>
      <c r="DP268" s="256"/>
      <c r="DQ268" s="256"/>
      <c r="DR268" s="256"/>
      <c r="DS268" s="256"/>
      <c r="DT268" s="256"/>
      <c r="DU268" s="256"/>
      <c r="DV268" s="256"/>
      <c r="DW268" s="256"/>
      <c r="DX268" s="256"/>
      <c r="DY268" s="256"/>
      <c r="DZ268" s="256"/>
      <c r="EA268" s="256"/>
      <c r="EB268" s="256"/>
      <c r="EC268" s="256"/>
      <c r="ED268" s="256"/>
      <c r="EE268" s="256"/>
      <c r="EF268" s="256"/>
      <c r="EG268" s="256"/>
      <c r="EH268" s="256"/>
      <c r="EI268" s="256"/>
      <c r="EJ268" s="256"/>
      <c r="EK268" s="256"/>
      <c r="EL268" s="256"/>
      <c r="EM268" s="256"/>
      <c r="EN268" s="256"/>
      <c r="EO268" s="256"/>
      <c r="EP268" s="256"/>
      <c r="EQ268" s="256"/>
      <c r="ER268" s="256"/>
      <c r="ES268" s="256"/>
      <c r="ET268" s="256"/>
      <c r="EU268" s="256"/>
      <c r="EV268" s="256"/>
      <c r="EW268" s="256"/>
      <c r="EX268" s="256"/>
      <c r="EY268" s="256"/>
      <c r="EZ268" s="256"/>
      <c r="FA268" s="256"/>
      <c r="FB268" s="256"/>
      <c r="FC268" s="256"/>
      <c r="FD268" s="256"/>
      <c r="FE268" s="256"/>
      <c r="FF268" s="256"/>
      <c r="FG268" s="256"/>
      <c r="FH268" s="256"/>
      <c r="FI268" s="256"/>
      <c r="FJ268" s="256"/>
      <c r="FK268" s="256"/>
      <c r="FL268" s="256"/>
      <c r="FM268" s="256"/>
      <c r="FN268" s="256"/>
      <c r="FO268" s="256"/>
      <c r="FP268" s="256"/>
      <c r="FQ268" s="256"/>
      <c r="FR268" s="256"/>
      <c r="FS268" s="256"/>
      <c r="FT268" s="256"/>
      <c r="FU268" s="256"/>
      <c r="FV268" s="256"/>
      <c r="FW268" s="256"/>
      <c r="FX268" s="256"/>
      <c r="FY268" s="256"/>
      <c r="FZ268" s="256"/>
      <c r="GA268" s="256"/>
      <c r="GB268" s="256"/>
      <c r="GC268" s="256"/>
      <c r="GD268" s="256"/>
      <c r="GE268" s="256"/>
      <c r="GF268" s="256"/>
      <c r="GG268" s="256"/>
      <c r="GH268" s="256"/>
      <c r="GI268" s="256"/>
      <c r="GJ268" s="256"/>
      <c r="GK268" s="256"/>
      <c r="GL268" s="256"/>
      <c r="GM268" s="256"/>
      <c r="GN268" s="256"/>
      <c r="GO268" s="256"/>
      <c r="GP268" s="256"/>
      <c r="GQ268" s="256"/>
      <c r="GR268" s="256"/>
      <c r="GS268" s="256"/>
      <c r="GT268" s="256"/>
      <c r="GU268" s="256"/>
      <c r="GV268" s="256"/>
      <c r="GW268" s="256"/>
      <c r="GX268" s="256"/>
      <c r="GY268" s="256"/>
      <c r="GZ268" s="256"/>
      <c r="HA268" s="256"/>
      <c r="HB268" s="256"/>
      <c r="HC268" s="256"/>
      <c r="HD268" s="256"/>
      <c r="HE268" s="256"/>
      <c r="HF268" s="256"/>
      <c r="HG268" s="256"/>
      <c r="HH268" s="256"/>
      <c r="HI268" s="256"/>
      <c r="HJ268" s="256"/>
      <c r="HK268" s="256"/>
      <c r="HL268" s="256"/>
      <c r="HM268" s="256"/>
      <c r="HN268" s="256"/>
      <c r="HO268" s="256"/>
      <c r="HP268" s="256"/>
      <c r="HQ268" s="256"/>
      <c r="HR268" s="256"/>
      <c r="HS268" s="256"/>
      <c r="HT268" s="256"/>
      <c r="HU268" s="256"/>
      <c r="HV268" s="256"/>
      <c r="HW268" s="256"/>
      <c r="HX268" s="256"/>
      <c r="HY268" s="256"/>
      <c r="HZ268" s="256"/>
      <c r="IA268" s="256"/>
      <c r="IB268" s="256"/>
      <c r="IC268" s="256"/>
      <c r="ID268" s="256"/>
      <c r="IE268" s="256"/>
      <c r="IF268" s="256"/>
      <c r="IG268" s="256"/>
      <c r="IH268" s="256"/>
      <c r="II268" s="256"/>
      <c r="IJ268" s="256"/>
      <c r="IK268" s="256"/>
      <c r="IL268" s="256"/>
      <c r="IM268" s="256"/>
      <c r="IN268" s="256"/>
      <c r="IO268" s="256"/>
      <c r="IP268" s="256"/>
      <c r="IQ268" s="256"/>
      <c r="IR268" s="256"/>
      <c r="IS268" s="256"/>
      <c r="IT268" s="256"/>
      <c r="IU268" s="256"/>
    </row>
    <row r="269" spans="1:255" s="225" customFormat="1" x14ac:dyDescent="0.35">
      <c r="A269" s="300"/>
      <c r="B269" s="521"/>
      <c r="C269" s="513" t="str">
        <f>+CONCATENATE("(IF 1 OR 2»",-ROUND(A299,2),").")</f>
        <v>(IF 1 OR 2»3.33).</v>
      </c>
      <c r="D269" s="764"/>
      <c r="E269" s="764"/>
      <c r="F269" s="764"/>
      <c r="G269" s="514"/>
      <c r="H269" s="765"/>
      <c r="I269" s="765"/>
      <c r="J269" s="524"/>
      <c r="K269" s="256"/>
      <c r="L269" s="256"/>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c r="BT269" s="256"/>
      <c r="BU269" s="256"/>
      <c r="BV269" s="256"/>
      <c r="BW269" s="256"/>
      <c r="BX269" s="256"/>
      <c r="BY269" s="256"/>
      <c r="BZ269" s="256"/>
      <c r="CA269" s="256"/>
      <c r="CB269" s="256"/>
      <c r="CC269" s="256"/>
      <c r="CD269" s="256"/>
      <c r="CE269" s="256"/>
      <c r="CF269" s="256"/>
      <c r="CG269" s="256"/>
      <c r="CH269" s="256"/>
      <c r="CI269" s="256"/>
      <c r="CJ269" s="256"/>
      <c r="CK269" s="256"/>
      <c r="CL269" s="256"/>
      <c r="CM269" s="256"/>
      <c r="CN269" s="256"/>
      <c r="CO269" s="256"/>
      <c r="CP269" s="256"/>
      <c r="CQ269" s="256"/>
      <c r="CR269" s="256"/>
      <c r="CS269" s="256"/>
      <c r="CT269" s="256"/>
      <c r="CU269" s="256"/>
      <c r="CV269" s="256"/>
      <c r="CW269" s="256"/>
      <c r="CX269" s="256"/>
      <c r="CY269" s="256"/>
      <c r="CZ269" s="256"/>
      <c r="DA269" s="256"/>
      <c r="DB269" s="256"/>
      <c r="DC269" s="256"/>
      <c r="DD269" s="256"/>
      <c r="DE269" s="256"/>
      <c r="DF269" s="256"/>
      <c r="DG269" s="256"/>
      <c r="DH269" s="256"/>
      <c r="DI269" s="256"/>
      <c r="DJ269" s="256"/>
      <c r="DK269" s="256"/>
      <c r="DL269" s="256"/>
      <c r="DM269" s="256"/>
      <c r="DN269" s="256"/>
      <c r="DO269" s="256"/>
      <c r="DP269" s="256"/>
      <c r="DQ269" s="256"/>
      <c r="DR269" s="256"/>
      <c r="DS269" s="256"/>
      <c r="DT269" s="256"/>
      <c r="DU269" s="256"/>
      <c r="DV269" s="256"/>
      <c r="DW269" s="256"/>
      <c r="DX269" s="256"/>
      <c r="DY269" s="256"/>
      <c r="DZ269" s="256"/>
      <c r="EA269" s="256"/>
      <c r="EB269" s="256"/>
      <c r="EC269" s="256"/>
      <c r="ED269" s="256"/>
      <c r="EE269" s="256"/>
      <c r="EF269" s="256"/>
      <c r="EG269" s="256"/>
      <c r="EH269" s="256"/>
      <c r="EI269" s="256"/>
      <c r="EJ269" s="256"/>
      <c r="EK269" s="256"/>
      <c r="EL269" s="256"/>
      <c r="EM269" s="256"/>
      <c r="EN269" s="256"/>
      <c r="EO269" s="256"/>
      <c r="EP269" s="256"/>
      <c r="EQ269" s="256"/>
      <c r="ER269" s="256"/>
      <c r="ES269" s="256"/>
      <c r="ET269" s="256"/>
      <c r="EU269" s="256"/>
      <c r="EV269" s="256"/>
      <c r="EW269" s="256"/>
      <c r="EX269" s="256"/>
      <c r="EY269" s="256"/>
      <c r="EZ269" s="256"/>
      <c r="FA269" s="256"/>
      <c r="FB269" s="256"/>
      <c r="FC269" s="256"/>
      <c r="FD269" s="256"/>
      <c r="FE269" s="256"/>
      <c r="FF269" s="256"/>
      <c r="FG269" s="256"/>
      <c r="FH269" s="256"/>
      <c r="FI269" s="256"/>
      <c r="FJ269" s="256"/>
      <c r="FK269" s="256"/>
      <c r="FL269" s="256"/>
      <c r="FM269" s="256"/>
      <c r="FN269" s="256"/>
      <c r="FO269" s="256"/>
      <c r="FP269" s="256"/>
      <c r="FQ269" s="256"/>
      <c r="FR269" s="256"/>
      <c r="FS269" s="256"/>
      <c r="FT269" s="256"/>
      <c r="FU269" s="256"/>
      <c r="FV269" s="256"/>
      <c r="FW269" s="256"/>
      <c r="FX269" s="256"/>
      <c r="FY269" s="256"/>
      <c r="FZ269" s="256"/>
      <c r="GA269" s="256"/>
      <c r="GB269" s="256"/>
      <c r="GC269" s="256"/>
      <c r="GD269" s="256"/>
      <c r="GE269" s="256"/>
      <c r="GF269" s="256"/>
      <c r="GG269" s="256"/>
      <c r="GH269" s="256"/>
      <c r="GI269" s="256"/>
      <c r="GJ269" s="256"/>
      <c r="GK269" s="256"/>
      <c r="GL269" s="256"/>
      <c r="GM269" s="256"/>
      <c r="GN269" s="256"/>
      <c r="GO269" s="256"/>
      <c r="GP269" s="256"/>
      <c r="GQ269" s="256"/>
      <c r="GR269" s="256"/>
      <c r="GS269" s="256"/>
      <c r="GT269" s="256"/>
      <c r="GU269" s="256"/>
      <c r="GV269" s="256"/>
      <c r="GW269" s="256"/>
      <c r="GX269" s="256"/>
      <c r="GY269" s="256"/>
      <c r="GZ269" s="256"/>
      <c r="HA269" s="256"/>
      <c r="HB269" s="256"/>
      <c r="HC269" s="256"/>
      <c r="HD269" s="256"/>
      <c r="HE269" s="256"/>
      <c r="HF269" s="256"/>
      <c r="HG269" s="256"/>
      <c r="HH269" s="256"/>
      <c r="HI269" s="256"/>
      <c r="HJ269" s="256"/>
      <c r="HK269" s="256"/>
      <c r="HL269" s="256"/>
      <c r="HM269" s="256"/>
      <c r="HN269" s="256"/>
      <c r="HO269" s="256"/>
      <c r="HP269" s="256"/>
      <c r="HQ269" s="256"/>
      <c r="HR269" s="256"/>
      <c r="HS269" s="256"/>
      <c r="HT269" s="256"/>
      <c r="HU269" s="256"/>
      <c r="HV269" s="256"/>
      <c r="HW269" s="256"/>
      <c r="HX269" s="256"/>
      <c r="HY269" s="256"/>
      <c r="HZ269" s="256"/>
      <c r="IA269" s="256"/>
      <c r="IB269" s="256"/>
      <c r="IC269" s="256"/>
      <c r="ID269" s="256"/>
      <c r="IE269" s="256"/>
      <c r="IF269" s="256"/>
      <c r="IG269" s="256"/>
      <c r="IH269" s="256"/>
      <c r="II269" s="256"/>
      <c r="IJ269" s="256"/>
      <c r="IK269" s="256"/>
      <c r="IL269" s="256"/>
      <c r="IM269" s="256"/>
      <c r="IN269" s="256"/>
      <c r="IO269" s="256"/>
      <c r="IP269" s="256"/>
      <c r="IQ269" s="256"/>
      <c r="IR269" s="256"/>
      <c r="IS269" s="256"/>
      <c r="IT269" s="256"/>
      <c r="IU269" s="256"/>
    </row>
    <row r="270" spans="1:255" s="225" customFormat="1" x14ac:dyDescent="0.35">
      <c r="A270" s="300"/>
      <c r="B270" s="507"/>
      <c r="C270" s="513" t="str">
        <f>+CONCATENATE("(IF 5»",ROUND(-A288,2),").")</f>
        <v>(IF 5»3.32).</v>
      </c>
      <c r="D270" s="764"/>
      <c r="E270" s="764"/>
      <c r="F270" s="764"/>
      <c r="G270" s="514"/>
      <c r="H270" s="765"/>
      <c r="I270" s="765"/>
      <c r="J270" s="524"/>
      <c r="K270" s="256"/>
      <c r="L270" s="256"/>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c r="BT270" s="256"/>
      <c r="BU270" s="256"/>
      <c r="BV270" s="256"/>
      <c r="BW270" s="256"/>
      <c r="BX270" s="256"/>
      <c r="BY270" s="256"/>
      <c r="BZ270" s="256"/>
      <c r="CA270" s="256"/>
      <c r="CB270" s="256"/>
      <c r="CC270" s="256"/>
      <c r="CD270" s="256"/>
      <c r="CE270" s="256"/>
      <c r="CF270" s="256"/>
      <c r="CG270" s="256"/>
      <c r="CH270" s="256"/>
      <c r="CI270" s="256"/>
      <c r="CJ270" s="256"/>
      <c r="CK270" s="256"/>
      <c r="CL270" s="256"/>
      <c r="CM270" s="256"/>
      <c r="CN270" s="256"/>
      <c r="CO270" s="256"/>
      <c r="CP270" s="256"/>
      <c r="CQ270" s="256"/>
      <c r="CR270" s="256"/>
      <c r="CS270" s="256"/>
      <c r="CT270" s="256"/>
      <c r="CU270" s="256"/>
      <c r="CV270" s="256"/>
      <c r="CW270" s="256"/>
      <c r="CX270" s="256"/>
      <c r="CY270" s="256"/>
      <c r="CZ270" s="256"/>
      <c r="DA270" s="256"/>
      <c r="DB270" s="256"/>
      <c r="DC270" s="256"/>
      <c r="DD270" s="256"/>
      <c r="DE270" s="256"/>
      <c r="DF270" s="256"/>
      <c r="DG270" s="256"/>
      <c r="DH270" s="256"/>
      <c r="DI270" s="256"/>
      <c r="DJ270" s="256"/>
      <c r="DK270" s="256"/>
      <c r="DL270" s="256"/>
      <c r="DM270" s="256"/>
      <c r="DN270" s="256"/>
      <c r="DO270" s="256"/>
      <c r="DP270" s="256"/>
      <c r="DQ270" s="256"/>
      <c r="DR270" s="256"/>
      <c r="DS270" s="256"/>
      <c r="DT270" s="256"/>
      <c r="DU270" s="256"/>
      <c r="DV270" s="256"/>
      <c r="DW270" s="256"/>
      <c r="DX270" s="256"/>
      <c r="DY270" s="256"/>
      <c r="DZ270" s="256"/>
      <c r="EA270" s="256"/>
      <c r="EB270" s="256"/>
      <c r="EC270" s="256"/>
      <c r="ED270" s="256"/>
      <c r="EE270" s="256"/>
      <c r="EF270" s="256"/>
      <c r="EG270" s="256"/>
      <c r="EH270" s="256"/>
      <c r="EI270" s="256"/>
      <c r="EJ270" s="256"/>
      <c r="EK270" s="256"/>
      <c r="EL270" s="256"/>
      <c r="EM270" s="256"/>
      <c r="EN270" s="256"/>
      <c r="EO270" s="256"/>
      <c r="EP270" s="256"/>
      <c r="EQ270" s="256"/>
      <c r="ER270" s="256"/>
      <c r="ES270" s="256"/>
      <c r="ET270" s="256"/>
      <c r="EU270" s="256"/>
      <c r="EV270" s="256"/>
      <c r="EW270" s="256"/>
      <c r="EX270" s="256"/>
      <c r="EY270" s="256"/>
      <c r="EZ270" s="256"/>
      <c r="FA270" s="256"/>
      <c r="FB270" s="256"/>
      <c r="FC270" s="256"/>
      <c r="FD270" s="256"/>
      <c r="FE270" s="256"/>
      <c r="FF270" s="256"/>
      <c r="FG270" s="256"/>
      <c r="FH270" s="256"/>
      <c r="FI270" s="256"/>
      <c r="FJ270" s="256"/>
      <c r="FK270" s="256"/>
      <c r="FL270" s="256"/>
      <c r="FM270" s="256"/>
      <c r="FN270" s="256"/>
      <c r="FO270" s="256"/>
      <c r="FP270" s="256"/>
      <c r="FQ270" s="256"/>
      <c r="FR270" s="256"/>
      <c r="FS270" s="256"/>
      <c r="FT270" s="256"/>
      <c r="FU270" s="256"/>
      <c r="FV270" s="256"/>
      <c r="FW270" s="256"/>
      <c r="FX270" s="256"/>
      <c r="FY270" s="256"/>
      <c r="FZ270" s="256"/>
      <c r="GA270" s="256"/>
      <c r="GB270" s="256"/>
      <c r="GC270" s="256"/>
      <c r="GD270" s="256"/>
      <c r="GE270" s="256"/>
      <c r="GF270" s="256"/>
      <c r="GG270" s="256"/>
      <c r="GH270" s="256"/>
      <c r="GI270" s="256"/>
      <c r="GJ270" s="256"/>
      <c r="GK270" s="256"/>
      <c r="GL270" s="256"/>
      <c r="GM270" s="256"/>
      <c r="GN270" s="256"/>
      <c r="GO270" s="256"/>
      <c r="GP270" s="256"/>
      <c r="GQ270" s="256"/>
      <c r="GR270" s="256"/>
      <c r="GS270" s="256"/>
      <c r="GT270" s="256"/>
      <c r="GU270" s="256"/>
      <c r="GV270" s="256"/>
      <c r="GW270" s="256"/>
      <c r="GX270" s="256"/>
      <c r="GY270" s="256"/>
      <c r="GZ270" s="256"/>
      <c r="HA270" s="256"/>
      <c r="HB270" s="256"/>
      <c r="HC270" s="256"/>
      <c r="HD270" s="256"/>
      <c r="HE270" s="256"/>
      <c r="HF270" s="256"/>
      <c r="HG270" s="256"/>
      <c r="HH270" s="256"/>
      <c r="HI270" s="256"/>
      <c r="HJ270" s="256"/>
      <c r="HK270" s="256"/>
      <c r="HL270" s="256"/>
      <c r="HM270" s="256"/>
      <c r="HN270" s="256"/>
      <c r="HO270" s="256"/>
      <c r="HP270" s="256"/>
      <c r="HQ270" s="256"/>
      <c r="HR270" s="256"/>
      <c r="HS270" s="256"/>
      <c r="HT270" s="256"/>
      <c r="HU270" s="256"/>
      <c r="HV270" s="256"/>
      <c r="HW270" s="256"/>
      <c r="HX270" s="256"/>
      <c r="HY270" s="256"/>
      <c r="HZ270" s="256"/>
      <c r="IA270" s="256"/>
      <c r="IB270" s="256"/>
      <c r="IC270" s="256"/>
      <c r="ID270" s="256"/>
      <c r="IE270" s="256"/>
      <c r="IF270" s="256"/>
      <c r="IG270" s="256"/>
      <c r="IH270" s="256"/>
      <c r="II270" s="256"/>
      <c r="IJ270" s="256"/>
      <c r="IK270" s="256"/>
      <c r="IL270" s="256"/>
      <c r="IM270" s="256"/>
      <c r="IN270" s="256"/>
      <c r="IO270" s="256"/>
      <c r="IP270" s="256"/>
      <c r="IQ270" s="256"/>
      <c r="IR270" s="256"/>
      <c r="IS270" s="256"/>
      <c r="IT270" s="256"/>
      <c r="IU270" s="256"/>
    </row>
    <row r="271" spans="1:255" s="225" customFormat="1" x14ac:dyDescent="0.35">
      <c r="A271" s="300"/>
      <c r="B271" s="258" t="s">
        <v>360</v>
      </c>
      <c r="C271" s="259">
        <v>1</v>
      </c>
      <c r="D271" s="766"/>
      <c r="E271" s="766"/>
      <c r="F271" s="766"/>
      <c r="G271" s="766"/>
      <c r="H271" s="525"/>
      <c r="I271" s="765"/>
      <c r="J271" s="524"/>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c r="BT271" s="256"/>
      <c r="BU271" s="256"/>
      <c r="BV271" s="256"/>
      <c r="BW271" s="256"/>
      <c r="BX271" s="256"/>
      <c r="BY271" s="256"/>
      <c r="BZ271" s="256"/>
      <c r="CA271" s="256"/>
      <c r="CB271" s="256"/>
      <c r="CC271" s="256"/>
      <c r="CD271" s="256"/>
      <c r="CE271" s="256"/>
      <c r="CF271" s="256"/>
      <c r="CG271" s="256"/>
      <c r="CH271" s="256"/>
      <c r="CI271" s="256"/>
      <c r="CJ271" s="256"/>
      <c r="CK271" s="256"/>
      <c r="CL271" s="256"/>
      <c r="CM271" s="256"/>
      <c r="CN271" s="256"/>
      <c r="CO271" s="256"/>
      <c r="CP271" s="256"/>
      <c r="CQ271" s="256"/>
      <c r="CR271" s="256"/>
      <c r="CS271" s="256"/>
      <c r="CT271" s="256"/>
      <c r="CU271" s="256"/>
      <c r="CV271" s="256"/>
      <c r="CW271" s="256"/>
      <c r="CX271" s="256"/>
      <c r="CY271" s="256"/>
      <c r="CZ271" s="256"/>
      <c r="DA271" s="256"/>
      <c r="DB271" s="256"/>
      <c r="DC271" s="256"/>
      <c r="DD271" s="256"/>
      <c r="DE271" s="256"/>
      <c r="DF271" s="256"/>
      <c r="DG271" s="256"/>
      <c r="DH271" s="256"/>
      <c r="DI271" s="256"/>
      <c r="DJ271" s="256"/>
      <c r="DK271" s="256"/>
      <c r="DL271" s="256"/>
      <c r="DM271" s="256"/>
      <c r="DN271" s="256"/>
      <c r="DO271" s="256"/>
      <c r="DP271" s="256"/>
      <c r="DQ271" s="256"/>
      <c r="DR271" s="256"/>
      <c r="DS271" s="256"/>
      <c r="DT271" s="256"/>
      <c r="DU271" s="256"/>
      <c r="DV271" s="256"/>
      <c r="DW271" s="256"/>
      <c r="DX271" s="256"/>
      <c r="DY271" s="256"/>
      <c r="DZ271" s="256"/>
      <c r="EA271" s="256"/>
      <c r="EB271" s="256"/>
      <c r="EC271" s="256"/>
      <c r="ED271" s="256"/>
      <c r="EE271" s="256"/>
      <c r="EF271" s="256"/>
      <c r="EG271" s="256"/>
      <c r="EH271" s="256"/>
      <c r="EI271" s="256"/>
      <c r="EJ271" s="256"/>
      <c r="EK271" s="256"/>
      <c r="EL271" s="256"/>
      <c r="EM271" s="256"/>
      <c r="EN271" s="256"/>
      <c r="EO271" s="256"/>
      <c r="EP271" s="256"/>
      <c r="EQ271" s="256"/>
      <c r="ER271" s="256"/>
      <c r="ES271" s="256"/>
      <c r="ET271" s="256"/>
      <c r="EU271" s="256"/>
      <c r="EV271" s="256"/>
      <c r="EW271" s="256"/>
      <c r="EX271" s="256"/>
      <c r="EY271" s="256"/>
      <c r="EZ271" s="256"/>
      <c r="FA271" s="256"/>
      <c r="FB271" s="256"/>
      <c r="FC271" s="256"/>
      <c r="FD271" s="256"/>
      <c r="FE271" s="256"/>
      <c r="FF271" s="256"/>
      <c r="FG271" s="256"/>
      <c r="FH271" s="256"/>
      <c r="FI271" s="256"/>
      <c r="FJ271" s="256"/>
      <c r="FK271" s="256"/>
      <c r="FL271" s="256"/>
      <c r="FM271" s="256"/>
      <c r="FN271" s="256"/>
      <c r="FO271" s="256"/>
      <c r="FP271" s="256"/>
      <c r="FQ271" s="256"/>
      <c r="FR271" s="256"/>
      <c r="FS271" s="256"/>
      <c r="FT271" s="256"/>
      <c r="FU271" s="256"/>
      <c r="FV271" s="256"/>
      <c r="FW271" s="256"/>
      <c r="FX271" s="256"/>
      <c r="FY271" s="256"/>
      <c r="FZ271" s="256"/>
      <c r="GA271" s="256"/>
      <c r="GB271" s="256"/>
      <c r="GC271" s="256"/>
      <c r="GD271" s="256"/>
      <c r="GE271" s="256"/>
      <c r="GF271" s="256"/>
      <c r="GG271" s="256"/>
      <c r="GH271" s="256"/>
      <c r="GI271" s="256"/>
      <c r="GJ271" s="256"/>
      <c r="GK271" s="256"/>
      <c r="GL271" s="256"/>
      <c r="GM271" s="256"/>
      <c r="GN271" s="256"/>
      <c r="GO271" s="256"/>
      <c r="GP271" s="256"/>
      <c r="GQ271" s="256"/>
      <c r="GR271" s="256"/>
      <c r="GS271" s="256"/>
      <c r="GT271" s="256"/>
      <c r="GU271" s="256"/>
      <c r="GV271" s="256"/>
      <c r="GW271" s="256"/>
      <c r="GX271" s="256"/>
      <c r="GY271" s="256"/>
      <c r="GZ271" s="256"/>
      <c r="HA271" s="256"/>
      <c r="HB271" s="256"/>
      <c r="HC271" s="256"/>
      <c r="HD271" s="256"/>
      <c r="HE271" s="256"/>
      <c r="HF271" s="256"/>
      <c r="HG271" s="256"/>
      <c r="HH271" s="256"/>
      <c r="HI271" s="256"/>
      <c r="HJ271" s="256"/>
      <c r="HK271" s="256"/>
      <c r="HL271" s="256"/>
      <c r="HM271" s="256"/>
      <c r="HN271" s="256"/>
      <c r="HO271" s="256"/>
      <c r="HP271" s="256"/>
      <c r="HQ271" s="256"/>
      <c r="HR271" s="256"/>
      <c r="HS271" s="256"/>
      <c r="HT271" s="256"/>
      <c r="HU271" s="256"/>
      <c r="HV271" s="256"/>
      <c r="HW271" s="256"/>
      <c r="HX271" s="256"/>
      <c r="HY271" s="256"/>
      <c r="HZ271" s="256"/>
      <c r="IA271" s="256"/>
      <c r="IB271" s="256"/>
      <c r="IC271" s="256"/>
      <c r="ID271" s="256"/>
      <c r="IE271" s="256"/>
      <c r="IF271" s="256"/>
      <c r="IG271" s="256"/>
      <c r="IH271" s="256"/>
      <c r="II271" s="256"/>
      <c r="IJ271" s="256"/>
      <c r="IK271" s="256"/>
      <c r="IL271" s="256"/>
      <c r="IM271" s="256"/>
      <c r="IN271" s="256"/>
      <c r="IO271" s="256"/>
      <c r="IP271" s="256"/>
      <c r="IQ271" s="256"/>
      <c r="IR271" s="256"/>
      <c r="IS271" s="256"/>
      <c r="IT271" s="256"/>
      <c r="IU271" s="256"/>
    </row>
    <row r="272" spans="1:255" s="225" customFormat="1" x14ac:dyDescent="0.35">
      <c r="A272" s="300"/>
      <c r="B272" s="258" t="s">
        <v>361</v>
      </c>
      <c r="C272" s="261">
        <f>+C271+1</f>
        <v>2</v>
      </c>
      <c r="D272" s="766"/>
      <c r="E272" s="766"/>
      <c r="F272" s="766"/>
      <c r="G272" s="766"/>
      <c r="H272" s="525"/>
      <c r="I272" s="765"/>
      <c r="J272" s="524"/>
      <c r="K272" s="256"/>
      <c r="L272" s="256"/>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c r="BT272" s="256"/>
      <c r="BU272" s="256"/>
      <c r="BV272" s="256"/>
      <c r="BW272" s="256"/>
      <c r="BX272" s="256"/>
      <c r="BY272" s="256"/>
      <c r="BZ272" s="256"/>
      <c r="CA272" s="256"/>
      <c r="CB272" s="256"/>
      <c r="CC272" s="256"/>
      <c r="CD272" s="256"/>
      <c r="CE272" s="256"/>
      <c r="CF272" s="256"/>
      <c r="CG272" s="256"/>
      <c r="CH272" s="256"/>
      <c r="CI272" s="256"/>
      <c r="CJ272" s="256"/>
      <c r="CK272" s="256"/>
      <c r="CL272" s="256"/>
      <c r="CM272" s="256"/>
      <c r="CN272" s="256"/>
      <c r="CO272" s="256"/>
      <c r="CP272" s="256"/>
      <c r="CQ272" s="256"/>
      <c r="CR272" s="256"/>
      <c r="CS272" s="256"/>
      <c r="CT272" s="256"/>
      <c r="CU272" s="256"/>
      <c r="CV272" s="256"/>
      <c r="CW272" s="256"/>
      <c r="CX272" s="256"/>
      <c r="CY272" s="256"/>
      <c r="CZ272" s="256"/>
      <c r="DA272" s="256"/>
      <c r="DB272" s="256"/>
      <c r="DC272" s="256"/>
      <c r="DD272" s="256"/>
      <c r="DE272" s="256"/>
      <c r="DF272" s="256"/>
      <c r="DG272" s="256"/>
      <c r="DH272" s="256"/>
      <c r="DI272" s="256"/>
      <c r="DJ272" s="256"/>
      <c r="DK272" s="256"/>
      <c r="DL272" s="256"/>
      <c r="DM272" s="256"/>
      <c r="DN272" s="256"/>
      <c r="DO272" s="256"/>
      <c r="DP272" s="256"/>
      <c r="DQ272" s="256"/>
      <c r="DR272" s="256"/>
      <c r="DS272" s="256"/>
      <c r="DT272" s="256"/>
      <c r="DU272" s="256"/>
      <c r="DV272" s="256"/>
      <c r="DW272" s="256"/>
      <c r="DX272" s="256"/>
      <c r="DY272" s="256"/>
      <c r="DZ272" s="256"/>
      <c r="EA272" s="256"/>
      <c r="EB272" s="256"/>
      <c r="EC272" s="256"/>
      <c r="ED272" s="256"/>
      <c r="EE272" s="256"/>
      <c r="EF272" s="256"/>
      <c r="EG272" s="256"/>
      <c r="EH272" s="256"/>
      <c r="EI272" s="256"/>
      <c r="EJ272" s="256"/>
      <c r="EK272" s="256"/>
      <c r="EL272" s="256"/>
      <c r="EM272" s="256"/>
      <c r="EN272" s="256"/>
      <c r="EO272" s="256"/>
      <c r="EP272" s="256"/>
      <c r="EQ272" s="256"/>
      <c r="ER272" s="256"/>
      <c r="ES272" s="256"/>
      <c r="ET272" s="256"/>
      <c r="EU272" s="256"/>
      <c r="EV272" s="256"/>
      <c r="EW272" s="256"/>
      <c r="EX272" s="256"/>
      <c r="EY272" s="256"/>
      <c r="EZ272" s="256"/>
      <c r="FA272" s="256"/>
      <c r="FB272" s="256"/>
      <c r="FC272" s="256"/>
      <c r="FD272" s="256"/>
      <c r="FE272" s="256"/>
      <c r="FF272" s="256"/>
      <c r="FG272" s="256"/>
      <c r="FH272" s="256"/>
      <c r="FI272" s="256"/>
      <c r="FJ272" s="256"/>
      <c r="FK272" s="256"/>
      <c r="FL272" s="256"/>
      <c r="FM272" s="256"/>
      <c r="FN272" s="256"/>
      <c r="FO272" s="256"/>
      <c r="FP272" s="256"/>
      <c r="FQ272" s="256"/>
      <c r="FR272" s="256"/>
      <c r="FS272" s="256"/>
      <c r="FT272" s="256"/>
      <c r="FU272" s="256"/>
      <c r="FV272" s="256"/>
      <c r="FW272" s="256"/>
      <c r="FX272" s="256"/>
      <c r="FY272" s="256"/>
      <c r="FZ272" s="256"/>
      <c r="GA272" s="256"/>
      <c r="GB272" s="256"/>
      <c r="GC272" s="256"/>
      <c r="GD272" s="256"/>
      <c r="GE272" s="256"/>
      <c r="GF272" s="256"/>
      <c r="GG272" s="256"/>
      <c r="GH272" s="256"/>
      <c r="GI272" s="256"/>
      <c r="GJ272" s="256"/>
      <c r="GK272" s="256"/>
      <c r="GL272" s="256"/>
      <c r="GM272" s="256"/>
      <c r="GN272" s="256"/>
      <c r="GO272" s="256"/>
      <c r="GP272" s="256"/>
      <c r="GQ272" s="256"/>
      <c r="GR272" s="256"/>
      <c r="GS272" s="256"/>
      <c r="GT272" s="256"/>
      <c r="GU272" s="256"/>
      <c r="GV272" s="256"/>
      <c r="GW272" s="256"/>
      <c r="GX272" s="256"/>
      <c r="GY272" s="256"/>
      <c r="GZ272" s="256"/>
      <c r="HA272" s="256"/>
      <c r="HB272" s="256"/>
      <c r="HC272" s="256"/>
      <c r="HD272" s="256"/>
      <c r="HE272" s="256"/>
      <c r="HF272" s="256"/>
      <c r="HG272" s="256"/>
      <c r="HH272" s="256"/>
      <c r="HI272" s="256"/>
      <c r="HJ272" s="256"/>
      <c r="HK272" s="256"/>
      <c r="HL272" s="256"/>
      <c r="HM272" s="256"/>
      <c r="HN272" s="256"/>
      <c r="HO272" s="256"/>
      <c r="HP272" s="256"/>
      <c r="HQ272" s="256"/>
      <c r="HR272" s="256"/>
      <c r="HS272" s="256"/>
      <c r="HT272" s="256"/>
      <c r="HU272" s="256"/>
      <c r="HV272" s="256"/>
      <c r="HW272" s="256"/>
      <c r="HX272" s="256"/>
      <c r="HY272" s="256"/>
      <c r="HZ272" s="256"/>
      <c r="IA272" s="256"/>
      <c r="IB272" s="256"/>
      <c r="IC272" s="256"/>
      <c r="ID272" s="256"/>
      <c r="IE272" s="256"/>
      <c r="IF272" s="256"/>
      <c r="IG272" s="256"/>
      <c r="IH272" s="256"/>
      <c r="II272" s="256"/>
      <c r="IJ272" s="256"/>
      <c r="IK272" s="256"/>
      <c r="IL272" s="256"/>
      <c r="IM272" s="256"/>
      <c r="IN272" s="256"/>
      <c r="IO272" s="256"/>
      <c r="IP272" s="256"/>
      <c r="IQ272" s="256"/>
      <c r="IR272" s="256"/>
      <c r="IS272" s="256"/>
      <c r="IT272" s="256"/>
      <c r="IU272" s="256"/>
    </row>
    <row r="273" spans="1:255" s="225" customFormat="1" x14ac:dyDescent="0.35">
      <c r="A273" s="300"/>
      <c r="B273" s="258" t="s">
        <v>362</v>
      </c>
      <c r="C273" s="261">
        <f>+C272+1</f>
        <v>3</v>
      </c>
      <c r="D273" s="766"/>
      <c r="E273" s="766"/>
      <c r="F273" s="766"/>
      <c r="G273" s="766"/>
      <c r="H273" s="525"/>
      <c r="I273" s="765"/>
      <c r="J273" s="524"/>
      <c r="K273" s="256"/>
      <c r="L273" s="256"/>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c r="BT273" s="256"/>
      <c r="BU273" s="256"/>
      <c r="BV273" s="256"/>
      <c r="BW273" s="256"/>
      <c r="BX273" s="256"/>
      <c r="BY273" s="256"/>
      <c r="BZ273" s="256"/>
      <c r="CA273" s="256"/>
      <c r="CB273" s="256"/>
      <c r="CC273" s="256"/>
      <c r="CD273" s="256"/>
      <c r="CE273" s="256"/>
      <c r="CF273" s="256"/>
      <c r="CG273" s="256"/>
      <c r="CH273" s="256"/>
      <c r="CI273" s="256"/>
      <c r="CJ273" s="256"/>
      <c r="CK273" s="256"/>
      <c r="CL273" s="256"/>
      <c r="CM273" s="256"/>
      <c r="CN273" s="256"/>
      <c r="CO273" s="256"/>
      <c r="CP273" s="256"/>
      <c r="CQ273" s="256"/>
      <c r="CR273" s="256"/>
      <c r="CS273" s="256"/>
      <c r="CT273" s="256"/>
      <c r="CU273" s="256"/>
      <c r="CV273" s="256"/>
      <c r="CW273" s="256"/>
      <c r="CX273" s="256"/>
      <c r="CY273" s="256"/>
      <c r="CZ273" s="256"/>
      <c r="DA273" s="256"/>
      <c r="DB273" s="256"/>
      <c r="DC273" s="256"/>
      <c r="DD273" s="256"/>
      <c r="DE273" s="256"/>
      <c r="DF273" s="256"/>
      <c r="DG273" s="256"/>
      <c r="DH273" s="256"/>
      <c r="DI273" s="256"/>
      <c r="DJ273" s="256"/>
      <c r="DK273" s="256"/>
      <c r="DL273" s="256"/>
      <c r="DM273" s="256"/>
      <c r="DN273" s="256"/>
      <c r="DO273" s="256"/>
      <c r="DP273" s="256"/>
      <c r="DQ273" s="256"/>
      <c r="DR273" s="256"/>
      <c r="DS273" s="256"/>
      <c r="DT273" s="256"/>
      <c r="DU273" s="256"/>
      <c r="DV273" s="256"/>
      <c r="DW273" s="256"/>
      <c r="DX273" s="256"/>
      <c r="DY273" s="256"/>
      <c r="DZ273" s="256"/>
      <c r="EA273" s="256"/>
      <c r="EB273" s="256"/>
      <c r="EC273" s="256"/>
      <c r="ED273" s="256"/>
      <c r="EE273" s="256"/>
      <c r="EF273" s="256"/>
      <c r="EG273" s="256"/>
      <c r="EH273" s="256"/>
      <c r="EI273" s="256"/>
      <c r="EJ273" s="256"/>
      <c r="EK273" s="256"/>
      <c r="EL273" s="256"/>
      <c r="EM273" s="256"/>
      <c r="EN273" s="256"/>
      <c r="EO273" s="256"/>
      <c r="EP273" s="256"/>
      <c r="EQ273" s="256"/>
      <c r="ER273" s="256"/>
      <c r="ES273" s="256"/>
      <c r="ET273" s="256"/>
      <c r="EU273" s="256"/>
      <c r="EV273" s="256"/>
      <c r="EW273" s="256"/>
      <c r="EX273" s="256"/>
      <c r="EY273" s="256"/>
      <c r="EZ273" s="256"/>
      <c r="FA273" s="256"/>
      <c r="FB273" s="256"/>
      <c r="FC273" s="256"/>
      <c r="FD273" s="256"/>
      <c r="FE273" s="256"/>
      <c r="FF273" s="256"/>
      <c r="FG273" s="256"/>
      <c r="FH273" s="256"/>
      <c r="FI273" s="256"/>
      <c r="FJ273" s="256"/>
      <c r="FK273" s="256"/>
      <c r="FL273" s="256"/>
      <c r="FM273" s="256"/>
      <c r="FN273" s="256"/>
      <c r="FO273" s="256"/>
      <c r="FP273" s="256"/>
      <c r="FQ273" s="256"/>
      <c r="FR273" s="256"/>
      <c r="FS273" s="256"/>
      <c r="FT273" s="256"/>
      <c r="FU273" s="256"/>
      <c r="FV273" s="256"/>
      <c r="FW273" s="256"/>
      <c r="FX273" s="256"/>
      <c r="FY273" s="256"/>
      <c r="FZ273" s="256"/>
      <c r="GA273" s="256"/>
      <c r="GB273" s="256"/>
      <c r="GC273" s="256"/>
      <c r="GD273" s="256"/>
      <c r="GE273" s="256"/>
      <c r="GF273" s="256"/>
      <c r="GG273" s="256"/>
      <c r="GH273" s="256"/>
      <c r="GI273" s="256"/>
      <c r="GJ273" s="256"/>
      <c r="GK273" s="256"/>
      <c r="GL273" s="256"/>
      <c r="GM273" s="256"/>
      <c r="GN273" s="256"/>
      <c r="GO273" s="256"/>
      <c r="GP273" s="256"/>
      <c r="GQ273" s="256"/>
      <c r="GR273" s="256"/>
      <c r="GS273" s="256"/>
      <c r="GT273" s="256"/>
      <c r="GU273" s="256"/>
      <c r="GV273" s="256"/>
      <c r="GW273" s="256"/>
      <c r="GX273" s="256"/>
      <c r="GY273" s="256"/>
      <c r="GZ273" s="256"/>
      <c r="HA273" s="256"/>
      <c r="HB273" s="256"/>
      <c r="HC273" s="256"/>
      <c r="HD273" s="256"/>
      <c r="HE273" s="256"/>
      <c r="HF273" s="256"/>
      <c r="HG273" s="256"/>
      <c r="HH273" s="256"/>
      <c r="HI273" s="256"/>
      <c r="HJ273" s="256"/>
      <c r="HK273" s="256"/>
      <c r="HL273" s="256"/>
      <c r="HM273" s="256"/>
      <c r="HN273" s="256"/>
      <c r="HO273" s="256"/>
      <c r="HP273" s="256"/>
      <c r="HQ273" s="256"/>
      <c r="HR273" s="256"/>
      <c r="HS273" s="256"/>
      <c r="HT273" s="256"/>
      <c r="HU273" s="256"/>
      <c r="HV273" s="256"/>
      <c r="HW273" s="256"/>
      <c r="HX273" s="256"/>
      <c r="HY273" s="256"/>
      <c r="HZ273" s="256"/>
      <c r="IA273" s="256"/>
      <c r="IB273" s="256"/>
      <c r="IC273" s="256"/>
      <c r="ID273" s="256"/>
      <c r="IE273" s="256"/>
      <c r="IF273" s="256"/>
      <c r="IG273" s="256"/>
      <c r="IH273" s="256"/>
      <c r="II273" s="256"/>
      <c r="IJ273" s="256"/>
      <c r="IK273" s="256"/>
      <c r="IL273" s="256"/>
      <c r="IM273" s="256"/>
      <c r="IN273" s="256"/>
      <c r="IO273" s="256"/>
      <c r="IP273" s="256"/>
      <c r="IQ273" s="256"/>
      <c r="IR273" s="256"/>
      <c r="IS273" s="256"/>
      <c r="IT273" s="256"/>
      <c r="IU273" s="256"/>
    </row>
    <row r="274" spans="1:255" s="225" customFormat="1" x14ac:dyDescent="0.35">
      <c r="A274" s="300"/>
      <c r="B274" s="258" t="s">
        <v>363</v>
      </c>
      <c r="C274" s="261">
        <f>+C273+1</f>
        <v>4</v>
      </c>
      <c r="D274" s="766"/>
      <c r="E274" s="766"/>
      <c r="F274" s="766"/>
      <c r="G274" s="766"/>
      <c r="H274" s="525"/>
      <c r="I274" s="765"/>
      <c r="J274" s="524"/>
      <c r="K274" s="256"/>
      <c r="L274" s="256"/>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c r="BT274" s="256"/>
      <c r="BU274" s="256"/>
      <c r="BV274" s="256"/>
      <c r="BW274" s="256"/>
      <c r="BX274" s="256"/>
      <c r="BY274" s="256"/>
      <c r="BZ274" s="256"/>
      <c r="CA274" s="256"/>
      <c r="CB274" s="256"/>
      <c r="CC274" s="256"/>
      <c r="CD274" s="256"/>
      <c r="CE274" s="256"/>
      <c r="CF274" s="256"/>
      <c r="CG274" s="256"/>
      <c r="CH274" s="256"/>
      <c r="CI274" s="256"/>
      <c r="CJ274" s="256"/>
      <c r="CK274" s="256"/>
      <c r="CL274" s="256"/>
      <c r="CM274" s="256"/>
      <c r="CN274" s="256"/>
      <c r="CO274" s="256"/>
      <c r="CP274" s="256"/>
      <c r="CQ274" s="256"/>
      <c r="CR274" s="256"/>
      <c r="CS274" s="256"/>
      <c r="CT274" s="256"/>
      <c r="CU274" s="256"/>
      <c r="CV274" s="256"/>
      <c r="CW274" s="256"/>
      <c r="CX274" s="256"/>
      <c r="CY274" s="256"/>
      <c r="CZ274" s="256"/>
      <c r="DA274" s="256"/>
      <c r="DB274" s="256"/>
      <c r="DC274" s="256"/>
      <c r="DD274" s="256"/>
      <c r="DE274" s="256"/>
      <c r="DF274" s="256"/>
      <c r="DG274" s="256"/>
      <c r="DH274" s="256"/>
      <c r="DI274" s="256"/>
      <c r="DJ274" s="256"/>
      <c r="DK274" s="256"/>
      <c r="DL274" s="256"/>
      <c r="DM274" s="256"/>
      <c r="DN274" s="256"/>
      <c r="DO274" s="256"/>
      <c r="DP274" s="256"/>
      <c r="DQ274" s="256"/>
      <c r="DR274" s="256"/>
      <c r="DS274" s="256"/>
      <c r="DT274" s="256"/>
      <c r="DU274" s="256"/>
      <c r="DV274" s="256"/>
      <c r="DW274" s="256"/>
      <c r="DX274" s="256"/>
      <c r="DY274" s="256"/>
      <c r="DZ274" s="256"/>
      <c r="EA274" s="256"/>
      <c r="EB274" s="256"/>
      <c r="EC274" s="256"/>
      <c r="ED274" s="256"/>
      <c r="EE274" s="256"/>
      <c r="EF274" s="256"/>
      <c r="EG274" s="256"/>
      <c r="EH274" s="256"/>
      <c r="EI274" s="256"/>
      <c r="EJ274" s="256"/>
      <c r="EK274" s="256"/>
      <c r="EL274" s="256"/>
      <c r="EM274" s="256"/>
      <c r="EN274" s="256"/>
      <c r="EO274" s="256"/>
      <c r="EP274" s="256"/>
      <c r="EQ274" s="256"/>
      <c r="ER274" s="256"/>
      <c r="ES274" s="256"/>
      <c r="ET274" s="256"/>
      <c r="EU274" s="256"/>
      <c r="EV274" s="256"/>
      <c r="EW274" s="256"/>
      <c r="EX274" s="256"/>
      <c r="EY274" s="256"/>
      <c r="EZ274" s="256"/>
      <c r="FA274" s="256"/>
      <c r="FB274" s="256"/>
      <c r="FC274" s="256"/>
      <c r="FD274" s="256"/>
      <c r="FE274" s="256"/>
      <c r="FF274" s="256"/>
      <c r="FG274" s="256"/>
      <c r="FH274" s="256"/>
      <c r="FI274" s="256"/>
      <c r="FJ274" s="256"/>
      <c r="FK274" s="256"/>
      <c r="FL274" s="256"/>
      <c r="FM274" s="256"/>
      <c r="FN274" s="256"/>
      <c r="FO274" s="256"/>
      <c r="FP274" s="256"/>
      <c r="FQ274" s="256"/>
      <c r="FR274" s="256"/>
      <c r="FS274" s="256"/>
      <c r="FT274" s="256"/>
      <c r="FU274" s="256"/>
      <c r="FV274" s="256"/>
      <c r="FW274" s="256"/>
      <c r="FX274" s="256"/>
      <c r="FY274" s="256"/>
      <c r="FZ274" s="256"/>
      <c r="GA274" s="256"/>
      <c r="GB274" s="256"/>
      <c r="GC274" s="256"/>
      <c r="GD274" s="256"/>
      <c r="GE274" s="256"/>
      <c r="GF274" s="256"/>
      <c r="GG274" s="256"/>
      <c r="GH274" s="256"/>
      <c r="GI274" s="256"/>
      <c r="GJ274" s="256"/>
      <c r="GK274" s="256"/>
      <c r="GL274" s="256"/>
      <c r="GM274" s="256"/>
      <c r="GN274" s="256"/>
      <c r="GO274" s="256"/>
      <c r="GP274" s="256"/>
      <c r="GQ274" s="256"/>
      <c r="GR274" s="256"/>
      <c r="GS274" s="256"/>
      <c r="GT274" s="256"/>
      <c r="GU274" s="256"/>
      <c r="GV274" s="256"/>
      <c r="GW274" s="256"/>
      <c r="GX274" s="256"/>
      <c r="GY274" s="256"/>
      <c r="GZ274" s="256"/>
      <c r="HA274" s="256"/>
      <c r="HB274" s="256"/>
      <c r="HC274" s="256"/>
      <c r="HD274" s="256"/>
      <c r="HE274" s="256"/>
      <c r="HF274" s="256"/>
      <c r="HG274" s="256"/>
      <c r="HH274" s="256"/>
      <c r="HI274" s="256"/>
      <c r="HJ274" s="256"/>
      <c r="HK274" s="256"/>
      <c r="HL274" s="256"/>
      <c r="HM274" s="256"/>
      <c r="HN274" s="256"/>
      <c r="HO274" s="256"/>
      <c r="HP274" s="256"/>
      <c r="HQ274" s="256"/>
      <c r="HR274" s="256"/>
      <c r="HS274" s="256"/>
      <c r="HT274" s="256"/>
      <c r="HU274" s="256"/>
      <c r="HV274" s="256"/>
      <c r="HW274" s="256"/>
      <c r="HX274" s="256"/>
      <c r="HY274" s="256"/>
      <c r="HZ274" s="256"/>
      <c r="IA274" s="256"/>
      <c r="IB274" s="256"/>
      <c r="IC274" s="256"/>
      <c r="ID274" s="256"/>
      <c r="IE274" s="256"/>
      <c r="IF274" s="256"/>
      <c r="IG274" s="256"/>
      <c r="IH274" s="256"/>
      <c r="II274" s="256"/>
      <c r="IJ274" s="256"/>
      <c r="IK274" s="256"/>
      <c r="IL274" s="256"/>
      <c r="IM274" s="256"/>
      <c r="IN274" s="256"/>
      <c r="IO274" s="256"/>
      <c r="IP274" s="256"/>
      <c r="IQ274" s="256"/>
      <c r="IR274" s="256"/>
      <c r="IS274" s="256"/>
      <c r="IT274" s="256"/>
      <c r="IU274" s="256"/>
    </row>
    <row r="275" spans="1:255" s="225" customFormat="1" x14ac:dyDescent="0.35">
      <c r="A275" s="301"/>
      <c r="B275" s="258" t="s">
        <v>364</v>
      </c>
      <c r="C275" s="261">
        <f>+C274+1</f>
        <v>5</v>
      </c>
      <c r="D275" s="766"/>
      <c r="E275" s="766"/>
      <c r="F275" s="766"/>
      <c r="G275" s="766"/>
      <c r="H275" s="525"/>
      <c r="I275" s="765"/>
      <c r="J275" s="524"/>
      <c r="K275" s="256"/>
      <c r="L275" s="256"/>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c r="BT275" s="256"/>
      <c r="BU275" s="256"/>
      <c r="BV275" s="256"/>
      <c r="BW275" s="256"/>
      <c r="BX275" s="256"/>
      <c r="BY275" s="256"/>
      <c r="BZ275" s="256"/>
      <c r="CA275" s="256"/>
      <c r="CB275" s="256"/>
      <c r="CC275" s="256"/>
      <c r="CD275" s="256"/>
      <c r="CE275" s="256"/>
      <c r="CF275" s="256"/>
      <c r="CG275" s="256"/>
      <c r="CH275" s="256"/>
      <c r="CI275" s="256"/>
      <c r="CJ275" s="256"/>
      <c r="CK275" s="256"/>
      <c r="CL275" s="256"/>
      <c r="CM275" s="256"/>
      <c r="CN275" s="256"/>
      <c r="CO275" s="256"/>
      <c r="CP275" s="256"/>
      <c r="CQ275" s="256"/>
      <c r="CR275" s="256"/>
      <c r="CS275" s="256"/>
      <c r="CT275" s="256"/>
      <c r="CU275" s="256"/>
      <c r="CV275" s="256"/>
      <c r="CW275" s="256"/>
      <c r="CX275" s="256"/>
      <c r="CY275" s="256"/>
      <c r="CZ275" s="256"/>
      <c r="DA275" s="256"/>
      <c r="DB275" s="256"/>
      <c r="DC275" s="256"/>
      <c r="DD275" s="256"/>
      <c r="DE275" s="256"/>
      <c r="DF275" s="256"/>
      <c r="DG275" s="256"/>
      <c r="DH275" s="256"/>
      <c r="DI275" s="256"/>
      <c r="DJ275" s="256"/>
      <c r="DK275" s="256"/>
      <c r="DL275" s="256"/>
      <c r="DM275" s="256"/>
      <c r="DN275" s="256"/>
      <c r="DO275" s="256"/>
      <c r="DP275" s="256"/>
      <c r="DQ275" s="256"/>
      <c r="DR275" s="256"/>
      <c r="DS275" s="256"/>
      <c r="DT275" s="256"/>
      <c r="DU275" s="256"/>
      <c r="DV275" s="256"/>
      <c r="DW275" s="256"/>
      <c r="DX275" s="256"/>
      <c r="DY275" s="256"/>
      <c r="DZ275" s="256"/>
      <c r="EA275" s="256"/>
      <c r="EB275" s="256"/>
      <c r="EC275" s="256"/>
      <c r="ED275" s="256"/>
      <c r="EE275" s="256"/>
      <c r="EF275" s="256"/>
      <c r="EG275" s="256"/>
      <c r="EH275" s="256"/>
      <c r="EI275" s="256"/>
      <c r="EJ275" s="256"/>
      <c r="EK275" s="256"/>
      <c r="EL275" s="256"/>
      <c r="EM275" s="256"/>
      <c r="EN275" s="256"/>
      <c r="EO275" s="256"/>
      <c r="EP275" s="256"/>
      <c r="EQ275" s="256"/>
      <c r="ER275" s="256"/>
      <c r="ES275" s="256"/>
      <c r="ET275" s="256"/>
      <c r="EU275" s="256"/>
      <c r="EV275" s="256"/>
      <c r="EW275" s="256"/>
      <c r="EX275" s="256"/>
      <c r="EY275" s="256"/>
      <c r="EZ275" s="256"/>
      <c r="FA275" s="256"/>
      <c r="FB275" s="256"/>
      <c r="FC275" s="256"/>
      <c r="FD275" s="256"/>
      <c r="FE275" s="256"/>
      <c r="FF275" s="256"/>
      <c r="FG275" s="256"/>
      <c r="FH275" s="256"/>
      <c r="FI275" s="256"/>
      <c r="FJ275" s="256"/>
      <c r="FK275" s="256"/>
      <c r="FL275" s="256"/>
      <c r="FM275" s="256"/>
      <c r="FN275" s="256"/>
      <c r="FO275" s="256"/>
      <c r="FP275" s="256"/>
      <c r="FQ275" s="256"/>
      <c r="FR275" s="256"/>
      <c r="FS275" s="256"/>
      <c r="FT275" s="256"/>
      <c r="FU275" s="256"/>
      <c r="FV275" s="256"/>
      <c r="FW275" s="256"/>
      <c r="FX275" s="256"/>
      <c r="FY275" s="256"/>
      <c r="FZ275" s="256"/>
      <c r="GA275" s="256"/>
      <c r="GB275" s="256"/>
      <c r="GC275" s="256"/>
      <c r="GD275" s="256"/>
      <c r="GE275" s="256"/>
      <c r="GF275" s="256"/>
      <c r="GG275" s="256"/>
      <c r="GH275" s="256"/>
      <c r="GI275" s="256"/>
      <c r="GJ275" s="256"/>
      <c r="GK275" s="256"/>
      <c r="GL275" s="256"/>
      <c r="GM275" s="256"/>
      <c r="GN275" s="256"/>
      <c r="GO275" s="256"/>
      <c r="GP275" s="256"/>
      <c r="GQ275" s="256"/>
      <c r="GR275" s="256"/>
      <c r="GS275" s="256"/>
      <c r="GT275" s="256"/>
      <c r="GU275" s="256"/>
      <c r="GV275" s="256"/>
      <c r="GW275" s="256"/>
      <c r="GX275" s="256"/>
      <c r="GY275" s="256"/>
      <c r="GZ275" s="256"/>
      <c r="HA275" s="256"/>
      <c r="HB275" s="256"/>
      <c r="HC275" s="256"/>
      <c r="HD275" s="256"/>
      <c r="HE275" s="256"/>
      <c r="HF275" s="256"/>
      <c r="HG275" s="256"/>
      <c r="HH275" s="256"/>
      <c r="HI275" s="256"/>
      <c r="HJ275" s="256"/>
      <c r="HK275" s="256"/>
      <c r="HL275" s="256"/>
      <c r="HM275" s="256"/>
      <c r="HN275" s="256"/>
      <c r="HO275" s="256"/>
      <c r="HP275" s="256"/>
      <c r="HQ275" s="256"/>
      <c r="HR275" s="256"/>
      <c r="HS275" s="256"/>
      <c r="HT275" s="256"/>
      <c r="HU275" s="256"/>
      <c r="HV275" s="256"/>
      <c r="HW275" s="256"/>
      <c r="HX275" s="256"/>
      <c r="HY275" s="256"/>
      <c r="HZ275" s="256"/>
      <c r="IA275" s="256"/>
      <c r="IB275" s="256"/>
      <c r="IC275" s="256"/>
      <c r="ID275" s="256"/>
      <c r="IE275" s="256"/>
      <c r="IF275" s="256"/>
      <c r="IG275" s="256"/>
      <c r="IH275" s="256"/>
      <c r="II275" s="256"/>
      <c r="IJ275" s="256"/>
      <c r="IK275" s="256"/>
      <c r="IL275" s="256"/>
      <c r="IM275" s="256"/>
      <c r="IN275" s="256"/>
      <c r="IO275" s="256"/>
      <c r="IP275" s="256"/>
      <c r="IQ275" s="256"/>
      <c r="IR275" s="256"/>
      <c r="IS275" s="256"/>
      <c r="IT275" s="256"/>
      <c r="IU275" s="256"/>
    </row>
    <row r="276" spans="1:255" s="225" customFormat="1" ht="38" customHeight="1" x14ac:dyDescent="0.35">
      <c r="A276" s="62">
        <f>A268-0.01</f>
        <v>-3.3099999999999934</v>
      </c>
      <c r="B276" s="506" t="s">
        <v>365</v>
      </c>
      <c r="C276" s="510" t="s">
        <v>366</v>
      </c>
      <c r="D276" s="511"/>
      <c r="E276" s="511"/>
      <c r="F276" s="511"/>
      <c r="G276" s="512"/>
      <c r="H276" s="508" t="s">
        <v>367</v>
      </c>
      <c r="I276" s="469"/>
      <c r="J276" s="470"/>
      <c r="K276" s="256"/>
      <c r="L276" s="256"/>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c r="BT276" s="256"/>
      <c r="BU276" s="256"/>
      <c r="BV276" s="256"/>
      <c r="BW276" s="256"/>
      <c r="BX276" s="256"/>
      <c r="BY276" s="256"/>
      <c r="BZ276" s="256"/>
      <c r="CA276" s="256"/>
      <c r="CB276" s="256"/>
      <c r="CC276" s="256"/>
      <c r="CD276" s="256"/>
      <c r="CE276" s="256"/>
      <c r="CF276" s="256"/>
      <c r="CG276" s="256"/>
      <c r="CH276" s="256"/>
      <c r="CI276" s="256"/>
      <c r="CJ276" s="256"/>
      <c r="CK276" s="256"/>
      <c r="CL276" s="256"/>
      <c r="CM276" s="256"/>
      <c r="CN276" s="256"/>
      <c r="CO276" s="256"/>
      <c r="CP276" s="256"/>
      <c r="CQ276" s="256"/>
      <c r="CR276" s="256"/>
      <c r="CS276" s="256"/>
      <c r="CT276" s="256"/>
      <c r="CU276" s="256"/>
      <c r="CV276" s="256"/>
      <c r="CW276" s="256"/>
      <c r="CX276" s="256"/>
      <c r="CY276" s="256"/>
      <c r="CZ276" s="256"/>
      <c r="DA276" s="256"/>
      <c r="DB276" s="256"/>
      <c r="DC276" s="256"/>
      <c r="DD276" s="256"/>
      <c r="DE276" s="256"/>
      <c r="DF276" s="256"/>
      <c r="DG276" s="256"/>
      <c r="DH276" s="256"/>
      <c r="DI276" s="256"/>
      <c r="DJ276" s="256"/>
      <c r="DK276" s="256"/>
      <c r="DL276" s="256"/>
      <c r="DM276" s="256"/>
      <c r="DN276" s="256"/>
      <c r="DO276" s="256"/>
      <c r="DP276" s="256"/>
      <c r="DQ276" s="256"/>
      <c r="DR276" s="256"/>
      <c r="DS276" s="256"/>
      <c r="DT276" s="256"/>
      <c r="DU276" s="256"/>
      <c r="DV276" s="256"/>
      <c r="DW276" s="256"/>
      <c r="DX276" s="256"/>
      <c r="DY276" s="256"/>
      <c r="DZ276" s="256"/>
      <c r="EA276" s="256"/>
      <c r="EB276" s="256"/>
      <c r="EC276" s="256"/>
      <c r="ED276" s="256"/>
      <c r="EE276" s="256"/>
      <c r="EF276" s="256"/>
      <c r="EG276" s="256"/>
      <c r="EH276" s="256"/>
      <c r="EI276" s="256"/>
      <c r="EJ276" s="256"/>
      <c r="EK276" s="256"/>
      <c r="EL276" s="256"/>
      <c r="EM276" s="256"/>
      <c r="EN276" s="256"/>
      <c r="EO276" s="256"/>
      <c r="EP276" s="256"/>
      <c r="EQ276" s="256"/>
      <c r="ER276" s="256"/>
      <c r="ES276" s="256"/>
      <c r="ET276" s="256"/>
      <c r="EU276" s="256"/>
      <c r="EV276" s="256"/>
      <c r="EW276" s="256"/>
      <c r="EX276" s="256"/>
      <c r="EY276" s="256"/>
      <c r="EZ276" s="256"/>
      <c r="FA276" s="256"/>
      <c r="FB276" s="256"/>
      <c r="FC276" s="256"/>
      <c r="FD276" s="256"/>
      <c r="FE276" s="256"/>
      <c r="FF276" s="256"/>
      <c r="FG276" s="256"/>
      <c r="FH276" s="256"/>
      <c r="FI276" s="256"/>
      <c r="FJ276" s="256"/>
      <c r="FK276" s="256"/>
      <c r="FL276" s="256"/>
      <c r="FM276" s="256"/>
      <c r="FN276" s="256"/>
      <c r="FO276" s="256"/>
      <c r="FP276" s="256"/>
      <c r="FQ276" s="256"/>
      <c r="FR276" s="256"/>
      <c r="FS276" s="256"/>
      <c r="FT276" s="256"/>
      <c r="FU276" s="256"/>
      <c r="FV276" s="256"/>
      <c r="FW276" s="256"/>
      <c r="FX276" s="256"/>
      <c r="FY276" s="256"/>
      <c r="FZ276" s="256"/>
      <c r="GA276" s="256"/>
      <c r="GB276" s="256"/>
      <c r="GC276" s="256"/>
      <c r="GD276" s="256"/>
      <c r="GE276" s="256"/>
      <c r="GF276" s="256"/>
      <c r="GG276" s="256"/>
      <c r="GH276" s="256"/>
      <c r="GI276" s="256"/>
      <c r="GJ276" s="256"/>
      <c r="GK276" s="256"/>
      <c r="GL276" s="256"/>
      <c r="GM276" s="256"/>
      <c r="GN276" s="256"/>
      <c r="GO276" s="256"/>
      <c r="GP276" s="256"/>
      <c r="GQ276" s="256"/>
      <c r="GR276" s="256"/>
      <c r="GS276" s="256"/>
      <c r="GT276" s="256"/>
      <c r="GU276" s="256"/>
      <c r="GV276" s="256"/>
      <c r="GW276" s="256"/>
      <c r="GX276" s="256"/>
      <c r="GY276" s="256"/>
      <c r="GZ276" s="256"/>
      <c r="HA276" s="256"/>
      <c r="HB276" s="256"/>
      <c r="HC276" s="256"/>
      <c r="HD276" s="256"/>
      <c r="HE276" s="256"/>
      <c r="HF276" s="256"/>
      <c r="HG276" s="256"/>
      <c r="HH276" s="256"/>
      <c r="HI276" s="256"/>
      <c r="HJ276" s="256"/>
      <c r="HK276" s="256"/>
      <c r="HL276" s="256"/>
      <c r="HM276" s="256"/>
      <c r="HN276" s="256"/>
      <c r="HO276" s="256"/>
      <c r="HP276" s="256"/>
      <c r="HQ276" s="256"/>
      <c r="HR276" s="256"/>
      <c r="HS276" s="256"/>
      <c r="HT276" s="256"/>
      <c r="HU276" s="256"/>
      <c r="HV276" s="256"/>
      <c r="HW276" s="256"/>
      <c r="HX276" s="256"/>
      <c r="HY276" s="256"/>
      <c r="HZ276" s="256"/>
      <c r="IA276" s="256"/>
      <c r="IB276" s="256"/>
      <c r="IC276" s="256"/>
      <c r="ID276" s="256"/>
      <c r="IE276" s="256"/>
      <c r="IF276" s="256"/>
      <c r="IG276" s="256"/>
      <c r="IH276" s="256"/>
      <c r="II276" s="256"/>
      <c r="IJ276" s="256"/>
      <c r="IK276" s="256"/>
      <c r="IL276" s="256"/>
      <c r="IM276" s="256"/>
      <c r="IN276" s="256"/>
      <c r="IO276" s="256"/>
      <c r="IP276" s="256"/>
      <c r="IQ276" s="256"/>
      <c r="IR276" s="256"/>
      <c r="IS276" s="256"/>
      <c r="IT276" s="256"/>
      <c r="IU276" s="256"/>
    </row>
    <row r="277" spans="1:255" s="225" customFormat="1" x14ac:dyDescent="0.35">
      <c r="A277" s="63"/>
      <c r="B277" s="507"/>
      <c r="C277" s="515" t="str">
        <f>+CONCATENATE("(GO TO»",ROUND(-A299,2),").")</f>
        <v>(GO TO»3.33).</v>
      </c>
      <c r="D277" s="516"/>
      <c r="E277" s="516"/>
      <c r="F277" s="516"/>
      <c r="G277" s="517"/>
      <c r="H277" s="767"/>
      <c r="I277" s="768"/>
      <c r="J277" s="472"/>
      <c r="K277" s="256"/>
      <c r="L277" s="256"/>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c r="BT277" s="256"/>
      <c r="BU277" s="256"/>
      <c r="BV277" s="256"/>
      <c r="BW277" s="256"/>
      <c r="BX277" s="256"/>
      <c r="BY277" s="256"/>
      <c r="BZ277" s="256"/>
      <c r="CA277" s="256"/>
      <c r="CB277" s="256"/>
      <c r="CC277" s="256"/>
      <c r="CD277" s="256"/>
      <c r="CE277" s="256"/>
      <c r="CF277" s="256"/>
      <c r="CG277" s="256"/>
      <c r="CH277" s="256"/>
      <c r="CI277" s="256"/>
      <c r="CJ277" s="256"/>
      <c r="CK277" s="256"/>
      <c r="CL277" s="256"/>
      <c r="CM277" s="256"/>
      <c r="CN277" s="256"/>
      <c r="CO277" s="256"/>
      <c r="CP277" s="256"/>
      <c r="CQ277" s="256"/>
      <c r="CR277" s="256"/>
      <c r="CS277" s="256"/>
      <c r="CT277" s="256"/>
      <c r="CU277" s="256"/>
      <c r="CV277" s="256"/>
      <c r="CW277" s="256"/>
      <c r="CX277" s="256"/>
      <c r="CY277" s="256"/>
      <c r="CZ277" s="256"/>
      <c r="DA277" s="256"/>
      <c r="DB277" s="256"/>
      <c r="DC277" s="256"/>
      <c r="DD277" s="256"/>
      <c r="DE277" s="256"/>
      <c r="DF277" s="256"/>
      <c r="DG277" s="256"/>
      <c r="DH277" s="256"/>
      <c r="DI277" s="256"/>
      <c r="DJ277" s="256"/>
      <c r="DK277" s="256"/>
      <c r="DL277" s="256"/>
      <c r="DM277" s="256"/>
      <c r="DN277" s="256"/>
      <c r="DO277" s="256"/>
      <c r="DP277" s="256"/>
      <c r="DQ277" s="256"/>
      <c r="DR277" s="256"/>
      <c r="DS277" s="256"/>
      <c r="DT277" s="256"/>
      <c r="DU277" s="256"/>
      <c r="DV277" s="256"/>
      <c r="DW277" s="256"/>
      <c r="DX277" s="256"/>
      <c r="DY277" s="256"/>
      <c r="DZ277" s="256"/>
      <c r="EA277" s="256"/>
      <c r="EB277" s="256"/>
      <c r="EC277" s="256"/>
      <c r="ED277" s="256"/>
      <c r="EE277" s="256"/>
      <c r="EF277" s="256"/>
      <c r="EG277" s="256"/>
      <c r="EH277" s="256"/>
      <c r="EI277" s="256"/>
      <c r="EJ277" s="256"/>
      <c r="EK277" s="256"/>
      <c r="EL277" s="256"/>
      <c r="EM277" s="256"/>
      <c r="EN277" s="256"/>
      <c r="EO277" s="256"/>
      <c r="EP277" s="256"/>
      <c r="EQ277" s="256"/>
      <c r="ER277" s="256"/>
      <c r="ES277" s="256"/>
      <c r="ET277" s="256"/>
      <c r="EU277" s="256"/>
      <c r="EV277" s="256"/>
      <c r="EW277" s="256"/>
      <c r="EX277" s="256"/>
      <c r="EY277" s="256"/>
      <c r="EZ277" s="256"/>
      <c r="FA277" s="256"/>
      <c r="FB277" s="256"/>
      <c r="FC277" s="256"/>
      <c r="FD277" s="256"/>
      <c r="FE277" s="256"/>
      <c r="FF277" s="256"/>
      <c r="FG277" s="256"/>
      <c r="FH277" s="256"/>
      <c r="FI277" s="256"/>
      <c r="FJ277" s="256"/>
      <c r="FK277" s="256"/>
      <c r="FL277" s="256"/>
      <c r="FM277" s="256"/>
      <c r="FN277" s="256"/>
      <c r="FO277" s="256"/>
      <c r="FP277" s="256"/>
      <c r="FQ277" s="256"/>
      <c r="FR277" s="256"/>
      <c r="FS277" s="256"/>
      <c r="FT277" s="256"/>
      <c r="FU277" s="256"/>
      <c r="FV277" s="256"/>
      <c r="FW277" s="256"/>
      <c r="FX277" s="256"/>
      <c r="FY277" s="256"/>
      <c r="FZ277" s="256"/>
      <c r="GA277" s="256"/>
      <c r="GB277" s="256"/>
      <c r="GC277" s="256"/>
      <c r="GD277" s="256"/>
      <c r="GE277" s="256"/>
      <c r="GF277" s="256"/>
      <c r="GG277" s="256"/>
      <c r="GH277" s="256"/>
      <c r="GI277" s="256"/>
      <c r="GJ277" s="256"/>
      <c r="GK277" s="256"/>
      <c r="GL277" s="256"/>
      <c r="GM277" s="256"/>
      <c r="GN277" s="256"/>
      <c r="GO277" s="256"/>
      <c r="GP277" s="256"/>
      <c r="GQ277" s="256"/>
      <c r="GR277" s="256"/>
      <c r="GS277" s="256"/>
      <c r="GT277" s="256"/>
      <c r="GU277" s="256"/>
      <c r="GV277" s="256"/>
      <c r="GW277" s="256"/>
      <c r="GX277" s="256"/>
      <c r="GY277" s="256"/>
      <c r="GZ277" s="256"/>
      <c r="HA277" s="256"/>
      <c r="HB277" s="256"/>
      <c r="HC277" s="256"/>
      <c r="HD277" s="256"/>
      <c r="HE277" s="256"/>
      <c r="HF277" s="256"/>
      <c r="HG277" s="256"/>
      <c r="HH277" s="256"/>
      <c r="HI277" s="256"/>
      <c r="HJ277" s="256"/>
      <c r="HK277" s="256"/>
      <c r="HL277" s="256"/>
      <c r="HM277" s="256"/>
      <c r="HN277" s="256"/>
      <c r="HO277" s="256"/>
      <c r="HP277" s="256"/>
      <c r="HQ277" s="256"/>
      <c r="HR277" s="256"/>
      <c r="HS277" s="256"/>
      <c r="HT277" s="256"/>
      <c r="HU277" s="256"/>
      <c r="HV277" s="256"/>
      <c r="HW277" s="256"/>
      <c r="HX277" s="256"/>
      <c r="HY277" s="256"/>
      <c r="HZ277" s="256"/>
      <c r="IA277" s="256"/>
      <c r="IB277" s="256"/>
      <c r="IC277" s="256"/>
      <c r="ID277" s="256"/>
      <c r="IE277" s="256"/>
      <c r="IF277" s="256"/>
      <c r="IG277" s="256"/>
      <c r="IH277" s="256"/>
      <c r="II277" s="256"/>
      <c r="IJ277" s="256"/>
      <c r="IK277" s="256"/>
      <c r="IL277" s="256"/>
      <c r="IM277" s="256"/>
      <c r="IN277" s="256"/>
      <c r="IO277" s="256"/>
      <c r="IP277" s="256"/>
      <c r="IQ277" s="256"/>
      <c r="IR277" s="256"/>
      <c r="IS277" s="256"/>
      <c r="IT277" s="256"/>
      <c r="IU277" s="256"/>
    </row>
    <row r="278" spans="1:255" s="225" customFormat="1" x14ac:dyDescent="0.35">
      <c r="A278" s="294"/>
      <c r="B278" s="262" t="s">
        <v>390</v>
      </c>
      <c r="C278" s="263">
        <v>1</v>
      </c>
      <c r="D278" s="769"/>
      <c r="E278" s="769"/>
      <c r="F278" s="769"/>
      <c r="G278" s="769"/>
      <c r="H278" s="471"/>
      <c r="I278" s="768"/>
      <c r="J278" s="472"/>
      <c r="K278" s="256"/>
      <c r="L278" s="256"/>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c r="BT278" s="256"/>
      <c r="BU278" s="256"/>
      <c r="BV278" s="256"/>
      <c r="BW278" s="256"/>
      <c r="BX278" s="256"/>
      <c r="BY278" s="256"/>
      <c r="BZ278" s="256"/>
      <c r="CA278" s="256"/>
      <c r="CB278" s="256"/>
      <c r="CC278" s="256"/>
      <c r="CD278" s="256"/>
      <c r="CE278" s="256"/>
      <c r="CF278" s="256"/>
      <c r="CG278" s="256"/>
      <c r="CH278" s="256"/>
      <c r="CI278" s="256"/>
      <c r="CJ278" s="256"/>
      <c r="CK278" s="256"/>
      <c r="CL278" s="256"/>
      <c r="CM278" s="256"/>
      <c r="CN278" s="256"/>
      <c r="CO278" s="256"/>
      <c r="CP278" s="256"/>
      <c r="CQ278" s="256"/>
      <c r="CR278" s="256"/>
      <c r="CS278" s="256"/>
      <c r="CT278" s="256"/>
      <c r="CU278" s="256"/>
      <c r="CV278" s="256"/>
      <c r="CW278" s="256"/>
      <c r="CX278" s="256"/>
      <c r="CY278" s="256"/>
      <c r="CZ278" s="256"/>
      <c r="DA278" s="256"/>
      <c r="DB278" s="256"/>
      <c r="DC278" s="256"/>
      <c r="DD278" s="256"/>
      <c r="DE278" s="256"/>
      <c r="DF278" s="256"/>
      <c r="DG278" s="256"/>
      <c r="DH278" s="256"/>
      <c r="DI278" s="256"/>
      <c r="DJ278" s="256"/>
      <c r="DK278" s="256"/>
      <c r="DL278" s="256"/>
      <c r="DM278" s="256"/>
      <c r="DN278" s="256"/>
      <c r="DO278" s="256"/>
      <c r="DP278" s="256"/>
      <c r="DQ278" s="256"/>
      <c r="DR278" s="256"/>
      <c r="DS278" s="256"/>
      <c r="DT278" s="256"/>
      <c r="DU278" s="256"/>
      <c r="DV278" s="256"/>
      <c r="DW278" s="256"/>
      <c r="DX278" s="256"/>
      <c r="DY278" s="256"/>
      <c r="DZ278" s="256"/>
      <c r="EA278" s="256"/>
      <c r="EB278" s="256"/>
      <c r="EC278" s="256"/>
      <c r="ED278" s="256"/>
      <c r="EE278" s="256"/>
      <c r="EF278" s="256"/>
      <c r="EG278" s="256"/>
      <c r="EH278" s="256"/>
      <c r="EI278" s="256"/>
      <c r="EJ278" s="256"/>
      <c r="EK278" s="256"/>
      <c r="EL278" s="256"/>
      <c r="EM278" s="256"/>
      <c r="EN278" s="256"/>
      <c r="EO278" s="256"/>
      <c r="EP278" s="256"/>
      <c r="EQ278" s="256"/>
      <c r="ER278" s="256"/>
      <c r="ES278" s="256"/>
      <c r="ET278" s="256"/>
      <c r="EU278" s="256"/>
      <c r="EV278" s="256"/>
      <c r="EW278" s="256"/>
      <c r="EX278" s="256"/>
      <c r="EY278" s="256"/>
      <c r="EZ278" s="256"/>
      <c r="FA278" s="256"/>
      <c r="FB278" s="256"/>
      <c r="FC278" s="256"/>
      <c r="FD278" s="256"/>
      <c r="FE278" s="256"/>
      <c r="FF278" s="256"/>
      <c r="FG278" s="256"/>
      <c r="FH278" s="256"/>
      <c r="FI278" s="256"/>
      <c r="FJ278" s="256"/>
      <c r="FK278" s="256"/>
      <c r="FL278" s="256"/>
      <c r="FM278" s="256"/>
      <c r="FN278" s="256"/>
      <c r="FO278" s="256"/>
      <c r="FP278" s="256"/>
      <c r="FQ278" s="256"/>
      <c r="FR278" s="256"/>
      <c r="FS278" s="256"/>
      <c r="FT278" s="256"/>
      <c r="FU278" s="256"/>
      <c r="FV278" s="256"/>
      <c r="FW278" s="256"/>
      <c r="FX278" s="256"/>
      <c r="FY278" s="256"/>
      <c r="FZ278" s="256"/>
      <c r="GA278" s="256"/>
      <c r="GB278" s="256"/>
      <c r="GC278" s="256"/>
      <c r="GD278" s="256"/>
      <c r="GE278" s="256"/>
      <c r="GF278" s="256"/>
      <c r="GG278" s="256"/>
      <c r="GH278" s="256"/>
      <c r="GI278" s="256"/>
      <c r="GJ278" s="256"/>
      <c r="GK278" s="256"/>
      <c r="GL278" s="256"/>
      <c r="GM278" s="256"/>
      <c r="GN278" s="256"/>
      <c r="GO278" s="256"/>
      <c r="GP278" s="256"/>
      <c r="GQ278" s="256"/>
      <c r="GR278" s="256"/>
      <c r="GS278" s="256"/>
      <c r="GT278" s="256"/>
      <c r="GU278" s="256"/>
      <c r="GV278" s="256"/>
      <c r="GW278" s="256"/>
      <c r="GX278" s="256"/>
      <c r="GY278" s="256"/>
      <c r="GZ278" s="256"/>
      <c r="HA278" s="256"/>
      <c r="HB278" s="256"/>
      <c r="HC278" s="256"/>
      <c r="HD278" s="256"/>
      <c r="HE278" s="256"/>
      <c r="HF278" s="256"/>
      <c r="HG278" s="256"/>
      <c r="HH278" s="256"/>
      <c r="HI278" s="256"/>
      <c r="HJ278" s="256"/>
      <c r="HK278" s="256"/>
      <c r="HL278" s="256"/>
      <c r="HM278" s="256"/>
      <c r="HN278" s="256"/>
      <c r="HO278" s="256"/>
      <c r="HP278" s="256"/>
      <c r="HQ278" s="256"/>
      <c r="HR278" s="256"/>
      <c r="HS278" s="256"/>
      <c r="HT278" s="256"/>
      <c r="HU278" s="256"/>
      <c r="HV278" s="256"/>
      <c r="HW278" s="256"/>
      <c r="HX278" s="256"/>
      <c r="HY278" s="256"/>
      <c r="HZ278" s="256"/>
      <c r="IA278" s="256"/>
      <c r="IB278" s="256"/>
      <c r="IC278" s="256"/>
      <c r="ID278" s="256"/>
      <c r="IE278" s="256"/>
      <c r="IF278" s="256"/>
      <c r="IG278" s="256"/>
      <c r="IH278" s="256"/>
      <c r="II278" s="256"/>
      <c r="IJ278" s="256"/>
      <c r="IK278" s="256"/>
      <c r="IL278" s="256"/>
      <c r="IM278" s="256"/>
      <c r="IN278" s="256"/>
      <c r="IO278" s="256"/>
      <c r="IP278" s="256"/>
      <c r="IQ278" s="256"/>
      <c r="IR278" s="256"/>
      <c r="IS278" s="256"/>
      <c r="IT278" s="256"/>
      <c r="IU278" s="256"/>
    </row>
    <row r="279" spans="1:255" s="225" customFormat="1" x14ac:dyDescent="0.35">
      <c r="A279" s="294"/>
      <c r="B279" s="262" t="s">
        <v>368</v>
      </c>
      <c r="C279" s="264">
        <f>+C278+1</f>
        <v>2</v>
      </c>
      <c r="D279" s="769"/>
      <c r="E279" s="769"/>
      <c r="F279" s="769"/>
      <c r="G279" s="769"/>
      <c r="H279" s="471"/>
      <c r="I279" s="768"/>
      <c r="J279" s="472"/>
      <c r="K279" s="256"/>
      <c r="L279" s="256"/>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c r="BT279" s="256"/>
      <c r="BU279" s="256"/>
      <c r="BV279" s="256"/>
      <c r="BW279" s="256"/>
      <c r="BX279" s="256"/>
      <c r="BY279" s="256"/>
      <c r="BZ279" s="256"/>
      <c r="CA279" s="256"/>
      <c r="CB279" s="256"/>
      <c r="CC279" s="256"/>
      <c r="CD279" s="256"/>
      <c r="CE279" s="256"/>
      <c r="CF279" s="256"/>
      <c r="CG279" s="256"/>
      <c r="CH279" s="256"/>
      <c r="CI279" s="256"/>
      <c r="CJ279" s="256"/>
      <c r="CK279" s="256"/>
      <c r="CL279" s="256"/>
      <c r="CM279" s="256"/>
      <c r="CN279" s="256"/>
      <c r="CO279" s="256"/>
      <c r="CP279" s="256"/>
      <c r="CQ279" s="256"/>
      <c r="CR279" s="256"/>
      <c r="CS279" s="256"/>
      <c r="CT279" s="256"/>
      <c r="CU279" s="256"/>
      <c r="CV279" s="256"/>
      <c r="CW279" s="256"/>
      <c r="CX279" s="256"/>
      <c r="CY279" s="256"/>
      <c r="CZ279" s="256"/>
      <c r="DA279" s="256"/>
      <c r="DB279" s="256"/>
      <c r="DC279" s="256"/>
      <c r="DD279" s="256"/>
      <c r="DE279" s="256"/>
      <c r="DF279" s="256"/>
      <c r="DG279" s="256"/>
      <c r="DH279" s="256"/>
      <c r="DI279" s="256"/>
      <c r="DJ279" s="256"/>
      <c r="DK279" s="256"/>
      <c r="DL279" s="256"/>
      <c r="DM279" s="256"/>
      <c r="DN279" s="256"/>
      <c r="DO279" s="256"/>
      <c r="DP279" s="256"/>
      <c r="DQ279" s="256"/>
      <c r="DR279" s="256"/>
      <c r="DS279" s="256"/>
      <c r="DT279" s="256"/>
      <c r="DU279" s="256"/>
      <c r="DV279" s="256"/>
      <c r="DW279" s="256"/>
      <c r="DX279" s="256"/>
      <c r="DY279" s="256"/>
      <c r="DZ279" s="256"/>
      <c r="EA279" s="256"/>
      <c r="EB279" s="256"/>
      <c r="EC279" s="256"/>
      <c r="ED279" s="256"/>
      <c r="EE279" s="256"/>
      <c r="EF279" s="256"/>
      <c r="EG279" s="256"/>
      <c r="EH279" s="256"/>
      <c r="EI279" s="256"/>
      <c r="EJ279" s="256"/>
      <c r="EK279" s="256"/>
      <c r="EL279" s="256"/>
      <c r="EM279" s="256"/>
      <c r="EN279" s="256"/>
      <c r="EO279" s="256"/>
      <c r="EP279" s="256"/>
      <c r="EQ279" s="256"/>
      <c r="ER279" s="256"/>
      <c r="ES279" s="256"/>
      <c r="ET279" s="256"/>
      <c r="EU279" s="256"/>
      <c r="EV279" s="256"/>
      <c r="EW279" s="256"/>
      <c r="EX279" s="256"/>
      <c r="EY279" s="256"/>
      <c r="EZ279" s="256"/>
      <c r="FA279" s="256"/>
      <c r="FB279" s="256"/>
      <c r="FC279" s="256"/>
      <c r="FD279" s="256"/>
      <c r="FE279" s="256"/>
      <c r="FF279" s="256"/>
      <c r="FG279" s="256"/>
      <c r="FH279" s="256"/>
      <c r="FI279" s="256"/>
      <c r="FJ279" s="256"/>
      <c r="FK279" s="256"/>
      <c r="FL279" s="256"/>
      <c r="FM279" s="256"/>
      <c r="FN279" s="256"/>
      <c r="FO279" s="256"/>
      <c r="FP279" s="256"/>
      <c r="FQ279" s="256"/>
      <c r="FR279" s="256"/>
      <c r="FS279" s="256"/>
      <c r="FT279" s="256"/>
      <c r="FU279" s="256"/>
      <c r="FV279" s="256"/>
      <c r="FW279" s="256"/>
      <c r="FX279" s="256"/>
      <c r="FY279" s="256"/>
      <c r="FZ279" s="256"/>
      <c r="GA279" s="256"/>
      <c r="GB279" s="256"/>
      <c r="GC279" s="256"/>
      <c r="GD279" s="256"/>
      <c r="GE279" s="256"/>
      <c r="GF279" s="256"/>
      <c r="GG279" s="256"/>
      <c r="GH279" s="256"/>
      <c r="GI279" s="256"/>
      <c r="GJ279" s="256"/>
      <c r="GK279" s="256"/>
      <c r="GL279" s="256"/>
      <c r="GM279" s="256"/>
      <c r="GN279" s="256"/>
      <c r="GO279" s="256"/>
      <c r="GP279" s="256"/>
      <c r="GQ279" s="256"/>
      <c r="GR279" s="256"/>
      <c r="GS279" s="256"/>
      <c r="GT279" s="256"/>
      <c r="GU279" s="256"/>
      <c r="GV279" s="256"/>
      <c r="GW279" s="256"/>
      <c r="GX279" s="256"/>
      <c r="GY279" s="256"/>
      <c r="GZ279" s="256"/>
      <c r="HA279" s="256"/>
      <c r="HB279" s="256"/>
      <c r="HC279" s="256"/>
      <c r="HD279" s="256"/>
      <c r="HE279" s="256"/>
      <c r="HF279" s="256"/>
      <c r="HG279" s="256"/>
      <c r="HH279" s="256"/>
      <c r="HI279" s="256"/>
      <c r="HJ279" s="256"/>
      <c r="HK279" s="256"/>
      <c r="HL279" s="256"/>
      <c r="HM279" s="256"/>
      <c r="HN279" s="256"/>
      <c r="HO279" s="256"/>
      <c r="HP279" s="256"/>
      <c r="HQ279" s="256"/>
      <c r="HR279" s="256"/>
      <c r="HS279" s="256"/>
      <c r="HT279" s="256"/>
      <c r="HU279" s="256"/>
      <c r="HV279" s="256"/>
      <c r="HW279" s="256"/>
      <c r="HX279" s="256"/>
      <c r="HY279" s="256"/>
      <c r="HZ279" s="256"/>
      <c r="IA279" s="256"/>
      <c r="IB279" s="256"/>
      <c r="IC279" s="256"/>
      <c r="ID279" s="256"/>
      <c r="IE279" s="256"/>
      <c r="IF279" s="256"/>
      <c r="IG279" s="256"/>
      <c r="IH279" s="256"/>
      <c r="II279" s="256"/>
      <c r="IJ279" s="256"/>
      <c r="IK279" s="256"/>
      <c r="IL279" s="256"/>
      <c r="IM279" s="256"/>
      <c r="IN279" s="256"/>
      <c r="IO279" s="256"/>
      <c r="IP279" s="256"/>
      <c r="IQ279" s="256"/>
      <c r="IR279" s="256"/>
      <c r="IS279" s="256"/>
      <c r="IT279" s="256"/>
      <c r="IU279" s="256"/>
    </row>
    <row r="280" spans="1:255" s="225" customFormat="1" x14ac:dyDescent="0.35">
      <c r="A280" s="294"/>
      <c r="B280" s="262" t="s">
        <v>369</v>
      </c>
      <c r="C280" s="264">
        <f t="shared" ref="C280:C287" si="9">+C279+1</f>
        <v>3</v>
      </c>
      <c r="D280" s="769"/>
      <c r="E280" s="769"/>
      <c r="F280" s="769"/>
      <c r="G280" s="769"/>
      <c r="H280" s="471"/>
      <c r="I280" s="768"/>
      <c r="J280" s="472"/>
      <c r="K280" s="256"/>
      <c r="L280" s="256"/>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c r="BT280" s="256"/>
      <c r="BU280" s="256"/>
      <c r="BV280" s="256"/>
      <c r="BW280" s="256"/>
      <c r="BX280" s="256"/>
      <c r="BY280" s="256"/>
      <c r="BZ280" s="256"/>
      <c r="CA280" s="256"/>
      <c r="CB280" s="256"/>
      <c r="CC280" s="256"/>
      <c r="CD280" s="256"/>
      <c r="CE280" s="256"/>
      <c r="CF280" s="256"/>
      <c r="CG280" s="256"/>
      <c r="CH280" s="256"/>
      <c r="CI280" s="256"/>
      <c r="CJ280" s="256"/>
      <c r="CK280" s="256"/>
      <c r="CL280" s="256"/>
      <c r="CM280" s="256"/>
      <c r="CN280" s="256"/>
      <c r="CO280" s="256"/>
      <c r="CP280" s="256"/>
      <c r="CQ280" s="256"/>
      <c r="CR280" s="256"/>
      <c r="CS280" s="256"/>
      <c r="CT280" s="256"/>
      <c r="CU280" s="256"/>
      <c r="CV280" s="256"/>
      <c r="CW280" s="256"/>
      <c r="CX280" s="256"/>
      <c r="CY280" s="256"/>
      <c r="CZ280" s="256"/>
      <c r="DA280" s="256"/>
      <c r="DB280" s="256"/>
      <c r="DC280" s="256"/>
      <c r="DD280" s="256"/>
      <c r="DE280" s="256"/>
      <c r="DF280" s="256"/>
      <c r="DG280" s="256"/>
      <c r="DH280" s="256"/>
      <c r="DI280" s="256"/>
      <c r="DJ280" s="256"/>
      <c r="DK280" s="256"/>
      <c r="DL280" s="256"/>
      <c r="DM280" s="256"/>
      <c r="DN280" s="256"/>
      <c r="DO280" s="256"/>
      <c r="DP280" s="256"/>
      <c r="DQ280" s="256"/>
      <c r="DR280" s="256"/>
      <c r="DS280" s="256"/>
      <c r="DT280" s="256"/>
      <c r="DU280" s="256"/>
      <c r="DV280" s="256"/>
      <c r="DW280" s="256"/>
      <c r="DX280" s="256"/>
      <c r="DY280" s="256"/>
      <c r="DZ280" s="256"/>
      <c r="EA280" s="256"/>
      <c r="EB280" s="256"/>
      <c r="EC280" s="256"/>
      <c r="ED280" s="256"/>
      <c r="EE280" s="256"/>
      <c r="EF280" s="256"/>
      <c r="EG280" s="256"/>
      <c r="EH280" s="256"/>
      <c r="EI280" s="256"/>
      <c r="EJ280" s="256"/>
      <c r="EK280" s="256"/>
      <c r="EL280" s="256"/>
      <c r="EM280" s="256"/>
      <c r="EN280" s="256"/>
      <c r="EO280" s="256"/>
      <c r="EP280" s="256"/>
      <c r="EQ280" s="256"/>
      <c r="ER280" s="256"/>
      <c r="ES280" s="256"/>
      <c r="ET280" s="256"/>
      <c r="EU280" s="256"/>
      <c r="EV280" s="256"/>
      <c r="EW280" s="256"/>
      <c r="EX280" s="256"/>
      <c r="EY280" s="256"/>
      <c r="EZ280" s="256"/>
      <c r="FA280" s="256"/>
      <c r="FB280" s="256"/>
      <c r="FC280" s="256"/>
      <c r="FD280" s="256"/>
      <c r="FE280" s="256"/>
      <c r="FF280" s="256"/>
      <c r="FG280" s="256"/>
      <c r="FH280" s="256"/>
      <c r="FI280" s="256"/>
      <c r="FJ280" s="256"/>
      <c r="FK280" s="256"/>
      <c r="FL280" s="256"/>
      <c r="FM280" s="256"/>
      <c r="FN280" s="256"/>
      <c r="FO280" s="256"/>
      <c r="FP280" s="256"/>
      <c r="FQ280" s="256"/>
      <c r="FR280" s="256"/>
      <c r="FS280" s="256"/>
      <c r="FT280" s="256"/>
      <c r="FU280" s="256"/>
      <c r="FV280" s="256"/>
      <c r="FW280" s="256"/>
      <c r="FX280" s="256"/>
      <c r="FY280" s="256"/>
      <c r="FZ280" s="256"/>
      <c r="GA280" s="256"/>
      <c r="GB280" s="256"/>
      <c r="GC280" s="256"/>
      <c r="GD280" s="256"/>
      <c r="GE280" s="256"/>
      <c r="GF280" s="256"/>
      <c r="GG280" s="256"/>
      <c r="GH280" s="256"/>
      <c r="GI280" s="256"/>
      <c r="GJ280" s="256"/>
      <c r="GK280" s="256"/>
      <c r="GL280" s="256"/>
      <c r="GM280" s="256"/>
      <c r="GN280" s="256"/>
      <c r="GO280" s="256"/>
      <c r="GP280" s="256"/>
      <c r="GQ280" s="256"/>
      <c r="GR280" s="256"/>
      <c r="GS280" s="256"/>
      <c r="GT280" s="256"/>
      <c r="GU280" s="256"/>
      <c r="GV280" s="256"/>
      <c r="GW280" s="256"/>
      <c r="GX280" s="256"/>
      <c r="GY280" s="256"/>
      <c r="GZ280" s="256"/>
      <c r="HA280" s="256"/>
      <c r="HB280" s="256"/>
      <c r="HC280" s="256"/>
      <c r="HD280" s="256"/>
      <c r="HE280" s="256"/>
      <c r="HF280" s="256"/>
      <c r="HG280" s="256"/>
      <c r="HH280" s="256"/>
      <c r="HI280" s="256"/>
      <c r="HJ280" s="256"/>
      <c r="HK280" s="256"/>
      <c r="HL280" s="256"/>
      <c r="HM280" s="256"/>
      <c r="HN280" s="256"/>
      <c r="HO280" s="256"/>
      <c r="HP280" s="256"/>
      <c r="HQ280" s="256"/>
      <c r="HR280" s="256"/>
      <c r="HS280" s="256"/>
      <c r="HT280" s="256"/>
      <c r="HU280" s="256"/>
      <c r="HV280" s="256"/>
      <c r="HW280" s="256"/>
      <c r="HX280" s="256"/>
      <c r="HY280" s="256"/>
      <c r="HZ280" s="256"/>
      <c r="IA280" s="256"/>
      <c r="IB280" s="256"/>
      <c r="IC280" s="256"/>
      <c r="ID280" s="256"/>
      <c r="IE280" s="256"/>
      <c r="IF280" s="256"/>
      <c r="IG280" s="256"/>
      <c r="IH280" s="256"/>
      <c r="II280" s="256"/>
      <c r="IJ280" s="256"/>
      <c r="IK280" s="256"/>
      <c r="IL280" s="256"/>
      <c r="IM280" s="256"/>
      <c r="IN280" s="256"/>
      <c r="IO280" s="256"/>
      <c r="IP280" s="256"/>
      <c r="IQ280" s="256"/>
      <c r="IR280" s="256"/>
      <c r="IS280" s="256"/>
      <c r="IT280" s="256"/>
      <c r="IU280" s="256"/>
    </row>
    <row r="281" spans="1:255" s="225" customFormat="1" x14ac:dyDescent="0.35">
      <c r="A281" s="294"/>
      <c r="B281" s="262" t="s">
        <v>370</v>
      </c>
      <c r="C281" s="264">
        <f t="shared" si="9"/>
        <v>4</v>
      </c>
      <c r="D281" s="769"/>
      <c r="E281" s="769"/>
      <c r="F281" s="769"/>
      <c r="G281" s="769"/>
      <c r="H281" s="471"/>
      <c r="I281" s="768"/>
      <c r="J281" s="472"/>
      <c r="K281" s="256"/>
      <c r="L281" s="256"/>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c r="BT281" s="256"/>
      <c r="BU281" s="256"/>
      <c r="BV281" s="256"/>
      <c r="BW281" s="256"/>
      <c r="BX281" s="256"/>
      <c r="BY281" s="256"/>
      <c r="BZ281" s="256"/>
      <c r="CA281" s="256"/>
      <c r="CB281" s="256"/>
      <c r="CC281" s="256"/>
      <c r="CD281" s="256"/>
      <c r="CE281" s="256"/>
      <c r="CF281" s="256"/>
      <c r="CG281" s="256"/>
      <c r="CH281" s="256"/>
      <c r="CI281" s="256"/>
      <c r="CJ281" s="256"/>
      <c r="CK281" s="256"/>
      <c r="CL281" s="256"/>
      <c r="CM281" s="256"/>
      <c r="CN281" s="256"/>
      <c r="CO281" s="256"/>
      <c r="CP281" s="256"/>
      <c r="CQ281" s="256"/>
      <c r="CR281" s="256"/>
      <c r="CS281" s="256"/>
      <c r="CT281" s="256"/>
      <c r="CU281" s="256"/>
      <c r="CV281" s="256"/>
      <c r="CW281" s="256"/>
      <c r="CX281" s="256"/>
      <c r="CY281" s="256"/>
      <c r="CZ281" s="256"/>
      <c r="DA281" s="256"/>
      <c r="DB281" s="256"/>
      <c r="DC281" s="256"/>
      <c r="DD281" s="256"/>
      <c r="DE281" s="256"/>
      <c r="DF281" s="256"/>
      <c r="DG281" s="256"/>
      <c r="DH281" s="256"/>
      <c r="DI281" s="256"/>
      <c r="DJ281" s="256"/>
      <c r="DK281" s="256"/>
      <c r="DL281" s="256"/>
      <c r="DM281" s="256"/>
      <c r="DN281" s="256"/>
      <c r="DO281" s="256"/>
      <c r="DP281" s="256"/>
      <c r="DQ281" s="256"/>
      <c r="DR281" s="256"/>
      <c r="DS281" s="256"/>
      <c r="DT281" s="256"/>
      <c r="DU281" s="256"/>
      <c r="DV281" s="256"/>
      <c r="DW281" s="256"/>
      <c r="DX281" s="256"/>
      <c r="DY281" s="256"/>
      <c r="DZ281" s="256"/>
      <c r="EA281" s="256"/>
      <c r="EB281" s="256"/>
      <c r="EC281" s="256"/>
      <c r="ED281" s="256"/>
      <c r="EE281" s="256"/>
      <c r="EF281" s="256"/>
      <c r="EG281" s="256"/>
      <c r="EH281" s="256"/>
      <c r="EI281" s="256"/>
      <c r="EJ281" s="256"/>
      <c r="EK281" s="256"/>
      <c r="EL281" s="256"/>
      <c r="EM281" s="256"/>
      <c r="EN281" s="256"/>
      <c r="EO281" s="256"/>
      <c r="EP281" s="256"/>
      <c r="EQ281" s="256"/>
      <c r="ER281" s="256"/>
      <c r="ES281" s="256"/>
      <c r="ET281" s="256"/>
      <c r="EU281" s="256"/>
      <c r="EV281" s="256"/>
      <c r="EW281" s="256"/>
      <c r="EX281" s="256"/>
      <c r="EY281" s="256"/>
      <c r="EZ281" s="256"/>
      <c r="FA281" s="256"/>
      <c r="FB281" s="256"/>
      <c r="FC281" s="256"/>
      <c r="FD281" s="256"/>
      <c r="FE281" s="256"/>
      <c r="FF281" s="256"/>
      <c r="FG281" s="256"/>
      <c r="FH281" s="256"/>
      <c r="FI281" s="256"/>
      <c r="FJ281" s="256"/>
      <c r="FK281" s="256"/>
      <c r="FL281" s="256"/>
      <c r="FM281" s="256"/>
      <c r="FN281" s="256"/>
      <c r="FO281" s="256"/>
      <c r="FP281" s="256"/>
      <c r="FQ281" s="256"/>
      <c r="FR281" s="256"/>
      <c r="FS281" s="256"/>
      <c r="FT281" s="256"/>
      <c r="FU281" s="256"/>
      <c r="FV281" s="256"/>
      <c r="FW281" s="256"/>
      <c r="FX281" s="256"/>
      <c r="FY281" s="256"/>
      <c r="FZ281" s="256"/>
      <c r="GA281" s="256"/>
      <c r="GB281" s="256"/>
      <c r="GC281" s="256"/>
      <c r="GD281" s="256"/>
      <c r="GE281" s="256"/>
      <c r="GF281" s="256"/>
      <c r="GG281" s="256"/>
      <c r="GH281" s="256"/>
      <c r="GI281" s="256"/>
      <c r="GJ281" s="256"/>
      <c r="GK281" s="256"/>
      <c r="GL281" s="256"/>
      <c r="GM281" s="256"/>
      <c r="GN281" s="256"/>
      <c r="GO281" s="256"/>
      <c r="GP281" s="256"/>
      <c r="GQ281" s="256"/>
      <c r="GR281" s="256"/>
      <c r="GS281" s="256"/>
      <c r="GT281" s="256"/>
      <c r="GU281" s="256"/>
      <c r="GV281" s="256"/>
      <c r="GW281" s="256"/>
      <c r="GX281" s="256"/>
      <c r="GY281" s="256"/>
      <c r="GZ281" s="256"/>
      <c r="HA281" s="256"/>
      <c r="HB281" s="256"/>
      <c r="HC281" s="256"/>
      <c r="HD281" s="256"/>
      <c r="HE281" s="256"/>
      <c r="HF281" s="256"/>
      <c r="HG281" s="256"/>
      <c r="HH281" s="256"/>
      <c r="HI281" s="256"/>
      <c r="HJ281" s="256"/>
      <c r="HK281" s="256"/>
      <c r="HL281" s="256"/>
      <c r="HM281" s="256"/>
      <c r="HN281" s="256"/>
      <c r="HO281" s="256"/>
      <c r="HP281" s="256"/>
      <c r="HQ281" s="256"/>
      <c r="HR281" s="256"/>
      <c r="HS281" s="256"/>
      <c r="HT281" s="256"/>
      <c r="HU281" s="256"/>
      <c r="HV281" s="256"/>
      <c r="HW281" s="256"/>
      <c r="HX281" s="256"/>
      <c r="HY281" s="256"/>
      <c r="HZ281" s="256"/>
      <c r="IA281" s="256"/>
      <c r="IB281" s="256"/>
      <c r="IC281" s="256"/>
      <c r="ID281" s="256"/>
      <c r="IE281" s="256"/>
      <c r="IF281" s="256"/>
      <c r="IG281" s="256"/>
      <c r="IH281" s="256"/>
      <c r="II281" s="256"/>
      <c r="IJ281" s="256"/>
      <c r="IK281" s="256"/>
      <c r="IL281" s="256"/>
      <c r="IM281" s="256"/>
      <c r="IN281" s="256"/>
      <c r="IO281" s="256"/>
      <c r="IP281" s="256"/>
      <c r="IQ281" s="256"/>
      <c r="IR281" s="256"/>
      <c r="IS281" s="256"/>
      <c r="IT281" s="256"/>
      <c r="IU281" s="256"/>
    </row>
    <row r="282" spans="1:255" s="225" customFormat="1" x14ac:dyDescent="0.35">
      <c r="A282" s="294"/>
      <c r="B282" s="262" t="s">
        <v>371</v>
      </c>
      <c r="C282" s="264">
        <f t="shared" si="9"/>
        <v>5</v>
      </c>
      <c r="D282" s="769"/>
      <c r="E282" s="769"/>
      <c r="F282" s="769"/>
      <c r="G282" s="769"/>
      <c r="H282" s="471"/>
      <c r="I282" s="768"/>
      <c r="J282" s="472"/>
      <c r="K282" s="256"/>
      <c r="L282" s="256"/>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c r="BT282" s="256"/>
      <c r="BU282" s="256"/>
      <c r="BV282" s="256"/>
      <c r="BW282" s="256"/>
      <c r="BX282" s="256"/>
      <c r="BY282" s="256"/>
      <c r="BZ282" s="256"/>
      <c r="CA282" s="256"/>
      <c r="CB282" s="256"/>
      <c r="CC282" s="256"/>
      <c r="CD282" s="256"/>
      <c r="CE282" s="256"/>
      <c r="CF282" s="256"/>
      <c r="CG282" s="256"/>
      <c r="CH282" s="256"/>
      <c r="CI282" s="256"/>
      <c r="CJ282" s="256"/>
      <c r="CK282" s="256"/>
      <c r="CL282" s="256"/>
      <c r="CM282" s="256"/>
      <c r="CN282" s="256"/>
      <c r="CO282" s="256"/>
      <c r="CP282" s="256"/>
      <c r="CQ282" s="256"/>
      <c r="CR282" s="256"/>
      <c r="CS282" s="256"/>
      <c r="CT282" s="256"/>
      <c r="CU282" s="256"/>
      <c r="CV282" s="256"/>
      <c r="CW282" s="256"/>
      <c r="CX282" s="256"/>
      <c r="CY282" s="256"/>
      <c r="CZ282" s="256"/>
      <c r="DA282" s="256"/>
      <c r="DB282" s="256"/>
      <c r="DC282" s="256"/>
      <c r="DD282" s="256"/>
      <c r="DE282" s="256"/>
      <c r="DF282" s="256"/>
      <c r="DG282" s="256"/>
      <c r="DH282" s="256"/>
      <c r="DI282" s="256"/>
      <c r="DJ282" s="256"/>
      <c r="DK282" s="256"/>
      <c r="DL282" s="256"/>
      <c r="DM282" s="256"/>
      <c r="DN282" s="256"/>
      <c r="DO282" s="256"/>
      <c r="DP282" s="256"/>
      <c r="DQ282" s="256"/>
      <c r="DR282" s="256"/>
      <c r="DS282" s="256"/>
      <c r="DT282" s="256"/>
      <c r="DU282" s="256"/>
      <c r="DV282" s="256"/>
      <c r="DW282" s="256"/>
      <c r="DX282" s="256"/>
      <c r="DY282" s="256"/>
      <c r="DZ282" s="256"/>
      <c r="EA282" s="256"/>
      <c r="EB282" s="256"/>
      <c r="EC282" s="256"/>
      <c r="ED282" s="256"/>
      <c r="EE282" s="256"/>
      <c r="EF282" s="256"/>
      <c r="EG282" s="256"/>
      <c r="EH282" s="256"/>
      <c r="EI282" s="256"/>
      <c r="EJ282" s="256"/>
      <c r="EK282" s="256"/>
      <c r="EL282" s="256"/>
      <c r="EM282" s="256"/>
      <c r="EN282" s="256"/>
      <c r="EO282" s="256"/>
      <c r="EP282" s="256"/>
      <c r="EQ282" s="256"/>
      <c r="ER282" s="256"/>
      <c r="ES282" s="256"/>
      <c r="ET282" s="256"/>
      <c r="EU282" s="256"/>
      <c r="EV282" s="256"/>
      <c r="EW282" s="256"/>
      <c r="EX282" s="256"/>
      <c r="EY282" s="256"/>
      <c r="EZ282" s="256"/>
      <c r="FA282" s="256"/>
      <c r="FB282" s="256"/>
      <c r="FC282" s="256"/>
      <c r="FD282" s="256"/>
      <c r="FE282" s="256"/>
      <c r="FF282" s="256"/>
      <c r="FG282" s="256"/>
      <c r="FH282" s="256"/>
      <c r="FI282" s="256"/>
      <c r="FJ282" s="256"/>
      <c r="FK282" s="256"/>
      <c r="FL282" s="256"/>
      <c r="FM282" s="256"/>
      <c r="FN282" s="256"/>
      <c r="FO282" s="256"/>
      <c r="FP282" s="256"/>
      <c r="FQ282" s="256"/>
      <c r="FR282" s="256"/>
      <c r="FS282" s="256"/>
      <c r="FT282" s="256"/>
      <c r="FU282" s="256"/>
      <c r="FV282" s="256"/>
      <c r="FW282" s="256"/>
      <c r="FX282" s="256"/>
      <c r="FY282" s="256"/>
      <c r="FZ282" s="256"/>
      <c r="GA282" s="256"/>
      <c r="GB282" s="256"/>
      <c r="GC282" s="256"/>
      <c r="GD282" s="256"/>
      <c r="GE282" s="256"/>
      <c r="GF282" s="256"/>
      <c r="GG282" s="256"/>
      <c r="GH282" s="256"/>
      <c r="GI282" s="256"/>
      <c r="GJ282" s="256"/>
      <c r="GK282" s="256"/>
      <c r="GL282" s="256"/>
      <c r="GM282" s="256"/>
      <c r="GN282" s="256"/>
      <c r="GO282" s="256"/>
      <c r="GP282" s="256"/>
      <c r="GQ282" s="256"/>
      <c r="GR282" s="256"/>
      <c r="GS282" s="256"/>
      <c r="GT282" s="256"/>
      <c r="GU282" s="256"/>
      <c r="GV282" s="256"/>
      <c r="GW282" s="256"/>
      <c r="GX282" s="256"/>
      <c r="GY282" s="256"/>
      <c r="GZ282" s="256"/>
      <c r="HA282" s="256"/>
      <c r="HB282" s="256"/>
      <c r="HC282" s="256"/>
      <c r="HD282" s="256"/>
      <c r="HE282" s="256"/>
      <c r="HF282" s="256"/>
      <c r="HG282" s="256"/>
      <c r="HH282" s="256"/>
      <c r="HI282" s="256"/>
      <c r="HJ282" s="256"/>
      <c r="HK282" s="256"/>
      <c r="HL282" s="256"/>
      <c r="HM282" s="256"/>
      <c r="HN282" s="256"/>
      <c r="HO282" s="256"/>
      <c r="HP282" s="256"/>
      <c r="HQ282" s="256"/>
      <c r="HR282" s="256"/>
      <c r="HS282" s="256"/>
      <c r="HT282" s="256"/>
      <c r="HU282" s="256"/>
      <c r="HV282" s="256"/>
      <c r="HW282" s="256"/>
      <c r="HX282" s="256"/>
      <c r="HY282" s="256"/>
      <c r="HZ282" s="256"/>
      <c r="IA282" s="256"/>
      <c r="IB282" s="256"/>
      <c r="IC282" s="256"/>
      <c r="ID282" s="256"/>
      <c r="IE282" s="256"/>
      <c r="IF282" s="256"/>
      <c r="IG282" s="256"/>
      <c r="IH282" s="256"/>
      <c r="II282" s="256"/>
      <c r="IJ282" s="256"/>
      <c r="IK282" s="256"/>
      <c r="IL282" s="256"/>
      <c r="IM282" s="256"/>
      <c r="IN282" s="256"/>
      <c r="IO282" s="256"/>
      <c r="IP282" s="256"/>
      <c r="IQ282" s="256"/>
      <c r="IR282" s="256"/>
      <c r="IS282" s="256"/>
      <c r="IT282" s="256"/>
      <c r="IU282" s="256"/>
    </row>
    <row r="283" spans="1:255" s="225" customFormat="1" x14ac:dyDescent="0.35">
      <c r="A283" s="294"/>
      <c r="B283" s="262" t="s">
        <v>372</v>
      </c>
      <c r="C283" s="264">
        <f t="shared" si="9"/>
        <v>6</v>
      </c>
      <c r="D283" s="769"/>
      <c r="E283" s="769"/>
      <c r="F283" s="769"/>
      <c r="G283" s="769"/>
      <c r="H283" s="471"/>
      <c r="I283" s="768"/>
      <c r="J283" s="472"/>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c r="BT283" s="256"/>
      <c r="BU283" s="256"/>
      <c r="BV283" s="256"/>
      <c r="BW283" s="256"/>
      <c r="BX283" s="256"/>
      <c r="BY283" s="256"/>
      <c r="BZ283" s="256"/>
      <c r="CA283" s="256"/>
      <c r="CB283" s="256"/>
      <c r="CC283" s="256"/>
      <c r="CD283" s="256"/>
      <c r="CE283" s="256"/>
      <c r="CF283" s="256"/>
      <c r="CG283" s="256"/>
      <c r="CH283" s="256"/>
      <c r="CI283" s="256"/>
      <c r="CJ283" s="256"/>
      <c r="CK283" s="256"/>
      <c r="CL283" s="256"/>
      <c r="CM283" s="256"/>
      <c r="CN283" s="256"/>
      <c r="CO283" s="256"/>
      <c r="CP283" s="256"/>
      <c r="CQ283" s="256"/>
      <c r="CR283" s="256"/>
      <c r="CS283" s="256"/>
      <c r="CT283" s="256"/>
      <c r="CU283" s="256"/>
      <c r="CV283" s="256"/>
      <c r="CW283" s="256"/>
      <c r="CX283" s="256"/>
      <c r="CY283" s="256"/>
      <c r="CZ283" s="256"/>
      <c r="DA283" s="256"/>
      <c r="DB283" s="256"/>
      <c r="DC283" s="256"/>
      <c r="DD283" s="256"/>
      <c r="DE283" s="256"/>
      <c r="DF283" s="256"/>
      <c r="DG283" s="256"/>
      <c r="DH283" s="256"/>
      <c r="DI283" s="256"/>
      <c r="DJ283" s="256"/>
      <c r="DK283" s="256"/>
      <c r="DL283" s="256"/>
      <c r="DM283" s="256"/>
      <c r="DN283" s="256"/>
      <c r="DO283" s="256"/>
      <c r="DP283" s="256"/>
      <c r="DQ283" s="256"/>
      <c r="DR283" s="256"/>
      <c r="DS283" s="256"/>
      <c r="DT283" s="256"/>
      <c r="DU283" s="256"/>
      <c r="DV283" s="256"/>
      <c r="DW283" s="256"/>
      <c r="DX283" s="256"/>
      <c r="DY283" s="256"/>
      <c r="DZ283" s="256"/>
      <c r="EA283" s="256"/>
      <c r="EB283" s="256"/>
      <c r="EC283" s="256"/>
      <c r="ED283" s="256"/>
      <c r="EE283" s="256"/>
      <c r="EF283" s="256"/>
      <c r="EG283" s="256"/>
      <c r="EH283" s="256"/>
      <c r="EI283" s="256"/>
      <c r="EJ283" s="256"/>
      <c r="EK283" s="256"/>
      <c r="EL283" s="256"/>
      <c r="EM283" s="256"/>
      <c r="EN283" s="256"/>
      <c r="EO283" s="256"/>
      <c r="EP283" s="256"/>
      <c r="EQ283" s="256"/>
      <c r="ER283" s="256"/>
      <c r="ES283" s="256"/>
      <c r="ET283" s="256"/>
      <c r="EU283" s="256"/>
      <c r="EV283" s="256"/>
      <c r="EW283" s="256"/>
      <c r="EX283" s="256"/>
      <c r="EY283" s="256"/>
      <c r="EZ283" s="256"/>
      <c r="FA283" s="256"/>
      <c r="FB283" s="256"/>
      <c r="FC283" s="256"/>
      <c r="FD283" s="256"/>
      <c r="FE283" s="256"/>
      <c r="FF283" s="256"/>
      <c r="FG283" s="256"/>
      <c r="FH283" s="256"/>
      <c r="FI283" s="256"/>
      <c r="FJ283" s="256"/>
      <c r="FK283" s="256"/>
      <c r="FL283" s="256"/>
      <c r="FM283" s="256"/>
      <c r="FN283" s="256"/>
      <c r="FO283" s="256"/>
      <c r="FP283" s="256"/>
      <c r="FQ283" s="256"/>
      <c r="FR283" s="256"/>
      <c r="FS283" s="256"/>
      <c r="FT283" s="256"/>
      <c r="FU283" s="256"/>
      <c r="FV283" s="256"/>
      <c r="FW283" s="256"/>
      <c r="FX283" s="256"/>
      <c r="FY283" s="256"/>
      <c r="FZ283" s="256"/>
      <c r="GA283" s="256"/>
      <c r="GB283" s="256"/>
      <c r="GC283" s="256"/>
      <c r="GD283" s="256"/>
      <c r="GE283" s="256"/>
      <c r="GF283" s="256"/>
      <c r="GG283" s="256"/>
      <c r="GH283" s="256"/>
      <c r="GI283" s="256"/>
      <c r="GJ283" s="256"/>
      <c r="GK283" s="256"/>
      <c r="GL283" s="256"/>
      <c r="GM283" s="256"/>
      <c r="GN283" s="256"/>
      <c r="GO283" s="256"/>
      <c r="GP283" s="256"/>
      <c r="GQ283" s="256"/>
      <c r="GR283" s="256"/>
      <c r="GS283" s="256"/>
      <c r="GT283" s="256"/>
      <c r="GU283" s="256"/>
      <c r="GV283" s="256"/>
      <c r="GW283" s="256"/>
      <c r="GX283" s="256"/>
      <c r="GY283" s="256"/>
      <c r="GZ283" s="256"/>
      <c r="HA283" s="256"/>
      <c r="HB283" s="256"/>
      <c r="HC283" s="256"/>
      <c r="HD283" s="256"/>
      <c r="HE283" s="256"/>
      <c r="HF283" s="256"/>
      <c r="HG283" s="256"/>
      <c r="HH283" s="256"/>
      <c r="HI283" s="256"/>
      <c r="HJ283" s="256"/>
      <c r="HK283" s="256"/>
      <c r="HL283" s="256"/>
      <c r="HM283" s="256"/>
      <c r="HN283" s="256"/>
      <c r="HO283" s="256"/>
      <c r="HP283" s="256"/>
      <c r="HQ283" s="256"/>
      <c r="HR283" s="256"/>
      <c r="HS283" s="256"/>
      <c r="HT283" s="256"/>
      <c r="HU283" s="256"/>
      <c r="HV283" s="256"/>
      <c r="HW283" s="256"/>
      <c r="HX283" s="256"/>
      <c r="HY283" s="256"/>
      <c r="HZ283" s="256"/>
      <c r="IA283" s="256"/>
      <c r="IB283" s="256"/>
      <c r="IC283" s="256"/>
      <c r="ID283" s="256"/>
      <c r="IE283" s="256"/>
      <c r="IF283" s="256"/>
      <c r="IG283" s="256"/>
      <c r="IH283" s="256"/>
      <c r="II283" s="256"/>
      <c r="IJ283" s="256"/>
      <c r="IK283" s="256"/>
      <c r="IL283" s="256"/>
      <c r="IM283" s="256"/>
      <c r="IN283" s="256"/>
      <c r="IO283" s="256"/>
      <c r="IP283" s="256"/>
      <c r="IQ283" s="256"/>
      <c r="IR283" s="256"/>
      <c r="IS283" s="256"/>
      <c r="IT283" s="256"/>
      <c r="IU283" s="256"/>
    </row>
    <row r="284" spans="1:255" s="225" customFormat="1" x14ac:dyDescent="0.35">
      <c r="A284" s="294"/>
      <c r="B284" s="262" t="s">
        <v>373</v>
      </c>
      <c r="C284" s="264">
        <f t="shared" si="9"/>
        <v>7</v>
      </c>
      <c r="D284" s="769"/>
      <c r="E284" s="769"/>
      <c r="F284" s="769"/>
      <c r="G284" s="769"/>
      <c r="H284" s="471"/>
      <c r="I284" s="768"/>
      <c r="J284" s="472"/>
      <c r="K284" s="256"/>
      <c r="L284" s="256"/>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c r="BT284" s="256"/>
      <c r="BU284" s="256"/>
      <c r="BV284" s="256"/>
      <c r="BW284" s="256"/>
      <c r="BX284" s="256"/>
      <c r="BY284" s="256"/>
      <c r="BZ284" s="256"/>
      <c r="CA284" s="256"/>
      <c r="CB284" s="256"/>
      <c r="CC284" s="256"/>
      <c r="CD284" s="256"/>
      <c r="CE284" s="256"/>
      <c r="CF284" s="256"/>
      <c r="CG284" s="256"/>
      <c r="CH284" s="256"/>
      <c r="CI284" s="256"/>
      <c r="CJ284" s="256"/>
      <c r="CK284" s="256"/>
      <c r="CL284" s="256"/>
      <c r="CM284" s="256"/>
      <c r="CN284" s="256"/>
      <c r="CO284" s="256"/>
      <c r="CP284" s="256"/>
      <c r="CQ284" s="256"/>
      <c r="CR284" s="256"/>
      <c r="CS284" s="256"/>
      <c r="CT284" s="256"/>
      <c r="CU284" s="256"/>
      <c r="CV284" s="256"/>
      <c r="CW284" s="256"/>
      <c r="CX284" s="256"/>
      <c r="CY284" s="256"/>
      <c r="CZ284" s="256"/>
      <c r="DA284" s="256"/>
      <c r="DB284" s="256"/>
      <c r="DC284" s="256"/>
      <c r="DD284" s="256"/>
      <c r="DE284" s="256"/>
      <c r="DF284" s="256"/>
      <c r="DG284" s="256"/>
      <c r="DH284" s="256"/>
      <c r="DI284" s="256"/>
      <c r="DJ284" s="256"/>
      <c r="DK284" s="256"/>
      <c r="DL284" s="256"/>
      <c r="DM284" s="256"/>
      <c r="DN284" s="256"/>
      <c r="DO284" s="256"/>
      <c r="DP284" s="256"/>
      <c r="DQ284" s="256"/>
      <c r="DR284" s="256"/>
      <c r="DS284" s="256"/>
      <c r="DT284" s="256"/>
      <c r="DU284" s="256"/>
      <c r="DV284" s="256"/>
      <c r="DW284" s="256"/>
      <c r="DX284" s="256"/>
      <c r="DY284" s="256"/>
      <c r="DZ284" s="256"/>
      <c r="EA284" s="256"/>
      <c r="EB284" s="256"/>
      <c r="EC284" s="256"/>
      <c r="ED284" s="256"/>
      <c r="EE284" s="256"/>
      <c r="EF284" s="256"/>
      <c r="EG284" s="256"/>
      <c r="EH284" s="256"/>
      <c r="EI284" s="256"/>
      <c r="EJ284" s="256"/>
      <c r="EK284" s="256"/>
      <c r="EL284" s="256"/>
      <c r="EM284" s="256"/>
      <c r="EN284" s="256"/>
      <c r="EO284" s="256"/>
      <c r="EP284" s="256"/>
      <c r="EQ284" s="256"/>
      <c r="ER284" s="256"/>
      <c r="ES284" s="256"/>
      <c r="ET284" s="256"/>
      <c r="EU284" s="256"/>
      <c r="EV284" s="256"/>
      <c r="EW284" s="256"/>
      <c r="EX284" s="256"/>
      <c r="EY284" s="256"/>
      <c r="EZ284" s="256"/>
      <c r="FA284" s="256"/>
      <c r="FB284" s="256"/>
      <c r="FC284" s="256"/>
      <c r="FD284" s="256"/>
      <c r="FE284" s="256"/>
      <c r="FF284" s="256"/>
      <c r="FG284" s="256"/>
      <c r="FH284" s="256"/>
      <c r="FI284" s="256"/>
      <c r="FJ284" s="256"/>
      <c r="FK284" s="256"/>
      <c r="FL284" s="256"/>
      <c r="FM284" s="256"/>
      <c r="FN284" s="256"/>
      <c r="FO284" s="256"/>
      <c r="FP284" s="256"/>
      <c r="FQ284" s="256"/>
      <c r="FR284" s="256"/>
      <c r="FS284" s="256"/>
      <c r="FT284" s="256"/>
      <c r="FU284" s="256"/>
      <c r="FV284" s="256"/>
      <c r="FW284" s="256"/>
      <c r="FX284" s="256"/>
      <c r="FY284" s="256"/>
      <c r="FZ284" s="256"/>
      <c r="GA284" s="256"/>
      <c r="GB284" s="256"/>
      <c r="GC284" s="256"/>
      <c r="GD284" s="256"/>
      <c r="GE284" s="256"/>
      <c r="GF284" s="256"/>
      <c r="GG284" s="256"/>
      <c r="GH284" s="256"/>
      <c r="GI284" s="256"/>
      <c r="GJ284" s="256"/>
      <c r="GK284" s="256"/>
      <c r="GL284" s="256"/>
      <c r="GM284" s="256"/>
      <c r="GN284" s="256"/>
      <c r="GO284" s="256"/>
      <c r="GP284" s="256"/>
      <c r="GQ284" s="256"/>
      <c r="GR284" s="256"/>
      <c r="GS284" s="256"/>
      <c r="GT284" s="256"/>
      <c r="GU284" s="256"/>
      <c r="GV284" s="256"/>
      <c r="GW284" s="256"/>
      <c r="GX284" s="256"/>
      <c r="GY284" s="256"/>
      <c r="GZ284" s="256"/>
      <c r="HA284" s="256"/>
      <c r="HB284" s="256"/>
      <c r="HC284" s="256"/>
      <c r="HD284" s="256"/>
      <c r="HE284" s="256"/>
      <c r="HF284" s="256"/>
      <c r="HG284" s="256"/>
      <c r="HH284" s="256"/>
      <c r="HI284" s="256"/>
      <c r="HJ284" s="256"/>
      <c r="HK284" s="256"/>
      <c r="HL284" s="256"/>
      <c r="HM284" s="256"/>
      <c r="HN284" s="256"/>
      <c r="HO284" s="256"/>
      <c r="HP284" s="256"/>
      <c r="HQ284" s="256"/>
      <c r="HR284" s="256"/>
      <c r="HS284" s="256"/>
      <c r="HT284" s="256"/>
      <c r="HU284" s="256"/>
      <c r="HV284" s="256"/>
      <c r="HW284" s="256"/>
      <c r="HX284" s="256"/>
      <c r="HY284" s="256"/>
      <c r="HZ284" s="256"/>
      <c r="IA284" s="256"/>
      <c r="IB284" s="256"/>
      <c r="IC284" s="256"/>
      <c r="ID284" s="256"/>
      <c r="IE284" s="256"/>
      <c r="IF284" s="256"/>
      <c r="IG284" s="256"/>
      <c r="IH284" s="256"/>
      <c r="II284" s="256"/>
      <c r="IJ284" s="256"/>
      <c r="IK284" s="256"/>
      <c r="IL284" s="256"/>
      <c r="IM284" s="256"/>
      <c r="IN284" s="256"/>
      <c r="IO284" s="256"/>
      <c r="IP284" s="256"/>
      <c r="IQ284" s="256"/>
      <c r="IR284" s="256"/>
      <c r="IS284" s="256"/>
      <c r="IT284" s="256"/>
      <c r="IU284" s="256"/>
    </row>
    <row r="285" spans="1:255" s="225" customFormat="1" x14ac:dyDescent="0.35">
      <c r="A285" s="294"/>
      <c r="B285" s="265" t="s">
        <v>374</v>
      </c>
      <c r="C285" s="264">
        <f t="shared" si="9"/>
        <v>8</v>
      </c>
      <c r="D285" s="769"/>
      <c r="E285" s="769"/>
      <c r="F285" s="769"/>
      <c r="G285" s="769"/>
      <c r="H285" s="471"/>
      <c r="I285" s="768"/>
      <c r="J285" s="472"/>
      <c r="K285" s="256"/>
      <c r="L285" s="256"/>
      <c r="M285" s="256"/>
      <c r="N285" s="256"/>
      <c r="O285" s="256"/>
      <c r="P285" s="256"/>
      <c r="Q285" s="256"/>
      <c r="R285" s="256"/>
      <c r="S285" s="256"/>
      <c r="T285" s="256"/>
      <c r="U285" s="256"/>
      <c r="V285" s="256"/>
      <c r="W285" s="256"/>
      <c r="X285" s="256"/>
      <c r="Y285" s="256"/>
      <c r="Z285" s="256"/>
      <c r="AA285" s="256"/>
      <c r="AB285" s="256"/>
      <c r="AC285" s="256"/>
      <c r="AD285" s="256"/>
      <c r="AE285" s="256"/>
      <c r="AF285" s="256"/>
      <c r="AG285" s="256"/>
      <c r="AH285" s="256"/>
      <c r="AI285" s="256"/>
      <c r="AJ285" s="256"/>
      <c r="AK285" s="256"/>
      <c r="AL285" s="256"/>
      <c r="AM285" s="256"/>
      <c r="AN285" s="256"/>
      <c r="AO285" s="256"/>
      <c r="AP285" s="256"/>
      <c r="AQ285" s="256"/>
      <c r="AR285" s="256"/>
      <c r="AS285" s="256"/>
      <c r="AT285" s="256"/>
      <c r="AU285" s="256"/>
      <c r="AV285" s="256"/>
      <c r="AW285" s="256"/>
      <c r="AX285" s="256"/>
      <c r="AY285" s="256"/>
      <c r="AZ285" s="256"/>
      <c r="BA285" s="256"/>
      <c r="BB285" s="256"/>
      <c r="BC285" s="256"/>
      <c r="BD285" s="256"/>
      <c r="BE285" s="256"/>
      <c r="BF285" s="256"/>
      <c r="BG285" s="256"/>
      <c r="BH285" s="256"/>
      <c r="BI285" s="256"/>
      <c r="BJ285" s="256"/>
      <c r="BK285" s="256"/>
      <c r="BL285" s="256"/>
      <c r="BM285" s="256"/>
      <c r="BN285" s="256"/>
      <c r="BO285" s="256"/>
      <c r="BP285" s="256"/>
      <c r="BQ285" s="256"/>
      <c r="BR285" s="256"/>
      <c r="BS285" s="256"/>
      <c r="BT285" s="256"/>
      <c r="BU285" s="256"/>
      <c r="BV285" s="256"/>
      <c r="BW285" s="256"/>
      <c r="BX285" s="256"/>
      <c r="BY285" s="256"/>
      <c r="BZ285" s="256"/>
      <c r="CA285" s="256"/>
      <c r="CB285" s="256"/>
      <c r="CC285" s="256"/>
      <c r="CD285" s="256"/>
      <c r="CE285" s="256"/>
      <c r="CF285" s="256"/>
      <c r="CG285" s="256"/>
      <c r="CH285" s="256"/>
      <c r="CI285" s="256"/>
      <c r="CJ285" s="256"/>
      <c r="CK285" s="256"/>
      <c r="CL285" s="256"/>
      <c r="CM285" s="256"/>
      <c r="CN285" s="256"/>
      <c r="CO285" s="256"/>
      <c r="CP285" s="256"/>
      <c r="CQ285" s="256"/>
      <c r="CR285" s="256"/>
      <c r="CS285" s="256"/>
      <c r="CT285" s="256"/>
      <c r="CU285" s="256"/>
      <c r="CV285" s="256"/>
      <c r="CW285" s="256"/>
      <c r="CX285" s="256"/>
      <c r="CY285" s="256"/>
      <c r="CZ285" s="256"/>
      <c r="DA285" s="256"/>
      <c r="DB285" s="256"/>
      <c r="DC285" s="256"/>
      <c r="DD285" s="256"/>
      <c r="DE285" s="256"/>
      <c r="DF285" s="256"/>
      <c r="DG285" s="256"/>
      <c r="DH285" s="256"/>
      <c r="DI285" s="256"/>
      <c r="DJ285" s="256"/>
      <c r="DK285" s="256"/>
      <c r="DL285" s="256"/>
      <c r="DM285" s="256"/>
      <c r="DN285" s="256"/>
      <c r="DO285" s="256"/>
      <c r="DP285" s="256"/>
      <c r="DQ285" s="256"/>
      <c r="DR285" s="256"/>
      <c r="DS285" s="256"/>
      <c r="DT285" s="256"/>
      <c r="DU285" s="256"/>
      <c r="DV285" s="256"/>
      <c r="DW285" s="256"/>
      <c r="DX285" s="256"/>
      <c r="DY285" s="256"/>
      <c r="DZ285" s="256"/>
      <c r="EA285" s="256"/>
      <c r="EB285" s="256"/>
      <c r="EC285" s="256"/>
      <c r="ED285" s="256"/>
      <c r="EE285" s="256"/>
      <c r="EF285" s="256"/>
      <c r="EG285" s="256"/>
      <c r="EH285" s="256"/>
      <c r="EI285" s="256"/>
      <c r="EJ285" s="256"/>
      <c r="EK285" s="256"/>
      <c r="EL285" s="256"/>
      <c r="EM285" s="256"/>
      <c r="EN285" s="256"/>
      <c r="EO285" s="256"/>
      <c r="EP285" s="256"/>
      <c r="EQ285" s="256"/>
      <c r="ER285" s="256"/>
      <c r="ES285" s="256"/>
      <c r="ET285" s="256"/>
      <c r="EU285" s="256"/>
      <c r="EV285" s="256"/>
      <c r="EW285" s="256"/>
      <c r="EX285" s="256"/>
      <c r="EY285" s="256"/>
      <c r="EZ285" s="256"/>
      <c r="FA285" s="256"/>
      <c r="FB285" s="256"/>
      <c r="FC285" s="256"/>
      <c r="FD285" s="256"/>
      <c r="FE285" s="256"/>
      <c r="FF285" s="256"/>
      <c r="FG285" s="256"/>
      <c r="FH285" s="256"/>
      <c r="FI285" s="256"/>
      <c r="FJ285" s="256"/>
      <c r="FK285" s="256"/>
      <c r="FL285" s="256"/>
      <c r="FM285" s="256"/>
      <c r="FN285" s="256"/>
      <c r="FO285" s="256"/>
      <c r="FP285" s="256"/>
      <c r="FQ285" s="256"/>
      <c r="FR285" s="256"/>
      <c r="FS285" s="256"/>
      <c r="FT285" s="256"/>
      <c r="FU285" s="256"/>
      <c r="FV285" s="256"/>
      <c r="FW285" s="256"/>
      <c r="FX285" s="256"/>
      <c r="FY285" s="256"/>
      <c r="FZ285" s="256"/>
      <c r="GA285" s="256"/>
      <c r="GB285" s="256"/>
      <c r="GC285" s="256"/>
      <c r="GD285" s="256"/>
      <c r="GE285" s="256"/>
      <c r="GF285" s="256"/>
      <c r="GG285" s="256"/>
      <c r="GH285" s="256"/>
      <c r="GI285" s="256"/>
      <c r="GJ285" s="256"/>
      <c r="GK285" s="256"/>
      <c r="GL285" s="256"/>
      <c r="GM285" s="256"/>
      <c r="GN285" s="256"/>
      <c r="GO285" s="256"/>
      <c r="GP285" s="256"/>
      <c r="GQ285" s="256"/>
      <c r="GR285" s="256"/>
      <c r="GS285" s="256"/>
      <c r="GT285" s="256"/>
      <c r="GU285" s="256"/>
      <c r="GV285" s="256"/>
      <c r="GW285" s="256"/>
      <c r="GX285" s="256"/>
      <c r="GY285" s="256"/>
      <c r="GZ285" s="256"/>
      <c r="HA285" s="256"/>
      <c r="HB285" s="256"/>
      <c r="HC285" s="256"/>
      <c r="HD285" s="256"/>
      <c r="HE285" s="256"/>
      <c r="HF285" s="256"/>
      <c r="HG285" s="256"/>
      <c r="HH285" s="256"/>
      <c r="HI285" s="256"/>
      <c r="HJ285" s="256"/>
      <c r="HK285" s="256"/>
      <c r="HL285" s="256"/>
      <c r="HM285" s="256"/>
      <c r="HN285" s="256"/>
      <c r="HO285" s="256"/>
      <c r="HP285" s="256"/>
      <c r="HQ285" s="256"/>
      <c r="HR285" s="256"/>
      <c r="HS285" s="256"/>
      <c r="HT285" s="256"/>
      <c r="HU285" s="256"/>
      <c r="HV285" s="256"/>
      <c r="HW285" s="256"/>
      <c r="HX285" s="256"/>
      <c r="HY285" s="256"/>
      <c r="HZ285" s="256"/>
      <c r="IA285" s="256"/>
      <c r="IB285" s="256"/>
      <c r="IC285" s="256"/>
      <c r="ID285" s="256"/>
      <c r="IE285" s="256"/>
      <c r="IF285" s="256"/>
      <c r="IG285" s="256"/>
      <c r="IH285" s="256"/>
      <c r="II285" s="256"/>
      <c r="IJ285" s="256"/>
      <c r="IK285" s="256"/>
      <c r="IL285" s="256"/>
      <c r="IM285" s="256"/>
      <c r="IN285" s="256"/>
      <c r="IO285" s="256"/>
      <c r="IP285" s="256"/>
      <c r="IQ285" s="256"/>
      <c r="IR285" s="256"/>
      <c r="IS285" s="256"/>
      <c r="IT285" s="256"/>
      <c r="IU285" s="256"/>
    </row>
    <row r="286" spans="1:255" s="225" customFormat="1" x14ac:dyDescent="0.35">
      <c r="A286" s="294"/>
      <c r="B286" s="265" t="s">
        <v>375</v>
      </c>
      <c r="C286" s="264">
        <f>C285+1</f>
        <v>9</v>
      </c>
      <c r="D286" s="769"/>
      <c r="E286" s="769"/>
      <c r="F286" s="769"/>
      <c r="G286" s="769"/>
      <c r="H286" s="471"/>
      <c r="I286" s="768"/>
      <c r="J286" s="472"/>
      <c r="K286" s="256"/>
      <c r="L286" s="256"/>
      <c r="M286" s="256"/>
      <c r="N286" s="256"/>
      <c r="O286" s="256"/>
      <c r="P286" s="256"/>
      <c r="Q286" s="256"/>
      <c r="R286" s="256"/>
      <c r="S286" s="256"/>
      <c r="T286" s="256"/>
      <c r="U286" s="256"/>
      <c r="V286" s="256"/>
      <c r="W286" s="256"/>
      <c r="X286" s="256"/>
      <c r="Y286" s="256"/>
      <c r="Z286" s="256"/>
      <c r="AA286" s="256"/>
      <c r="AB286" s="256"/>
      <c r="AC286" s="256"/>
      <c r="AD286" s="256"/>
      <c r="AE286" s="256"/>
      <c r="AF286" s="256"/>
      <c r="AG286" s="256"/>
      <c r="AH286" s="256"/>
      <c r="AI286" s="256"/>
      <c r="AJ286" s="256"/>
      <c r="AK286" s="256"/>
      <c r="AL286" s="256"/>
      <c r="AM286" s="256"/>
      <c r="AN286" s="256"/>
      <c r="AO286" s="256"/>
      <c r="AP286" s="256"/>
      <c r="AQ286" s="256"/>
      <c r="AR286" s="256"/>
      <c r="AS286" s="256"/>
      <c r="AT286" s="256"/>
      <c r="AU286" s="256"/>
      <c r="AV286" s="256"/>
      <c r="AW286" s="256"/>
      <c r="AX286" s="256"/>
      <c r="AY286" s="256"/>
      <c r="AZ286" s="256"/>
      <c r="BA286" s="256"/>
      <c r="BB286" s="256"/>
      <c r="BC286" s="256"/>
      <c r="BD286" s="256"/>
      <c r="BE286" s="256"/>
      <c r="BF286" s="256"/>
      <c r="BG286" s="256"/>
      <c r="BH286" s="256"/>
      <c r="BI286" s="256"/>
      <c r="BJ286" s="256"/>
      <c r="BK286" s="256"/>
      <c r="BL286" s="256"/>
      <c r="BM286" s="256"/>
      <c r="BN286" s="256"/>
      <c r="BO286" s="256"/>
      <c r="BP286" s="256"/>
      <c r="BQ286" s="256"/>
      <c r="BR286" s="256"/>
      <c r="BS286" s="256"/>
      <c r="BT286" s="256"/>
      <c r="BU286" s="256"/>
      <c r="BV286" s="256"/>
      <c r="BW286" s="256"/>
      <c r="BX286" s="256"/>
      <c r="BY286" s="256"/>
      <c r="BZ286" s="256"/>
      <c r="CA286" s="256"/>
      <c r="CB286" s="256"/>
      <c r="CC286" s="256"/>
      <c r="CD286" s="256"/>
      <c r="CE286" s="256"/>
      <c r="CF286" s="256"/>
      <c r="CG286" s="256"/>
      <c r="CH286" s="256"/>
      <c r="CI286" s="256"/>
      <c r="CJ286" s="256"/>
      <c r="CK286" s="256"/>
      <c r="CL286" s="256"/>
      <c r="CM286" s="256"/>
      <c r="CN286" s="256"/>
      <c r="CO286" s="256"/>
      <c r="CP286" s="256"/>
      <c r="CQ286" s="256"/>
      <c r="CR286" s="256"/>
      <c r="CS286" s="256"/>
      <c r="CT286" s="256"/>
      <c r="CU286" s="256"/>
      <c r="CV286" s="256"/>
      <c r="CW286" s="256"/>
      <c r="CX286" s="256"/>
      <c r="CY286" s="256"/>
      <c r="CZ286" s="256"/>
      <c r="DA286" s="256"/>
      <c r="DB286" s="256"/>
      <c r="DC286" s="256"/>
      <c r="DD286" s="256"/>
      <c r="DE286" s="256"/>
      <c r="DF286" s="256"/>
      <c r="DG286" s="256"/>
      <c r="DH286" s="256"/>
      <c r="DI286" s="256"/>
      <c r="DJ286" s="256"/>
      <c r="DK286" s="256"/>
      <c r="DL286" s="256"/>
      <c r="DM286" s="256"/>
      <c r="DN286" s="256"/>
      <c r="DO286" s="256"/>
      <c r="DP286" s="256"/>
      <c r="DQ286" s="256"/>
      <c r="DR286" s="256"/>
      <c r="DS286" s="256"/>
      <c r="DT286" s="256"/>
      <c r="DU286" s="256"/>
      <c r="DV286" s="256"/>
      <c r="DW286" s="256"/>
      <c r="DX286" s="256"/>
      <c r="DY286" s="256"/>
      <c r="DZ286" s="256"/>
      <c r="EA286" s="256"/>
      <c r="EB286" s="256"/>
      <c r="EC286" s="256"/>
      <c r="ED286" s="256"/>
      <c r="EE286" s="256"/>
      <c r="EF286" s="256"/>
      <c r="EG286" s="256"/>
      <c r="EH286" s="256"/>
      <c r="EI286" s="256"/>
      <c r="EJ286" s="256"/>
      <c r="EK286" s="256"/>
      <c r="EL286" s="256"/>
      <c r="EM286" s="256"/>
      <c r="EN286" s="256"/>
      <c r="EO286" s="256"/>
      <c r="EP286" s="256"/>
      <c r="EQ286" s="256"/>
      <c r="ER286" s="256"/>
      <c r="ES286" s="256"/>
      <c r="ET286" s="256"/>
      <c r="EU286" s="256"/>
      <c r="EV286" s="256"/>
      <c r="EW286" s="256"/>
      <c r="EX286" s="256"/>
      <c r="EY286" s="256"/>
      <c r="EZ286" s="256"/>
      <c r="FA286" s="256"/>
      <c r="FB286" s="256"/>
      <c r="FC286" s="256"/>
      <c r="FD286" s="256"/>
      <c r="FE286" s="256"/>
      <c r="FF286" s="256"/>
      <c r="FG286" s="256"/>
      <c r="FH286" s="256"/>
      <c r="FI286" s="256"/>
      <c r="FJ286" s="256"/>
      <c r="FK286" s="256"/>
      <c r="FL286" s="256"/>
      <c r="FM286" s="256"/>
      <c r="FN286" s="256"/>
      <c r="FO286" s="256"/>
      <c r="FP286" s="256"/>
      <c r="FQ286" s="256"/>
      <c r="FR286" s="256"/>
      <c r="FS286" s="256"/>
      <c r="FT286" s="256"/>
      <c r="FU286" s="256"/>
      <c r="FV286" s="256"/>
      <c r="FW286" s="256"/>
      <c r="FX286" s="256"/>
      <c r="FY286" s="256"/>
      <c r="FZ286" s="256"/>
      <c r="GA286" s="256"/>
      <c r="GB286" s="256"/>
      <c r="GC286" s="256"/>
      <c r="GD286" s="256"/>
      <c r="GE286" s="256"/>
      <c r="GF286" s="256"/>
      <c r="GG286" s="256"/>
      <c r="GH286" s="256"/>
      <c r="GI286" s="256"/>
      <c r="GJ286" s="256"/>
      <c r="GK286" s="256"/>
      <c r="GL286" s="256"/>
      <c r="GM286" s="256"/>
      <c r="GN286" s="256"/>
      <c r="GO286" s="256"/>
      <c r="GP286" s="256"/>
      <c r="GQ286" s="256"/>
      <c r="GR286" s="256"/>
      <c r="GS286" s="256"/>
      <c r="GT286" s="256"/>
      <c r="GU286" s="256"/>
      <c r="GV286" s="256"/>
      <c r="GW286" s="256"/>
      <c r="GX286" s="256"/>
      <c r="GY286" s="256"/>
      <c r="GZ286" s="256"/>
      <c r="HA286" s="256"/>
      <c r="HB286" s="256"/>
      <c r="HC286" s="256"/>
      <c r="HD286" s="256"/>
      <c r="HE286" s="256"/>
      <c r="HF286" s="256"/>
      <c r="HG286" s="256"/>
      <c r="HH286" s="256"/>
      <c r="HI286" s="256"/>
      <c r="HJ286" s="256"/>
      <c r="HK286" s="256"/>
      <c r="HL286" s="256"/>
      <c r="HM286" s="256"/>
      <c r="HN286" s="256"/>
      <c r="HO286" s="256"/>
      <c r="HP286" s="256"/>
      <c r="HQ286" s="256"/>
      <c r="HR286" s="256"/>
      <c r="HS286" s="256"/>
      <c r="HT286" s="256"/>
      <c r="HU286" s="256"/>
      <c r="HV286" s="256"/>
      <c r="HW286" s="256"/>
      <c r="HX286" s="256"/>
      <c r="HY286" s="256"/>
      <c r="HZ286" s="256"/>
      <c r="IA286" s="256"/>
      <c r="IB286" s="256"/>
      <c r="IC286" s="256"/>
      <c r="ID286" s="256"/>
      <c r="IE286" s="256"/>
      <c r="IF286" s="256"/>
      <c r="IG286" s="256"/>
      <c r="IH286" s="256"/>
      <c r="II286" s="256"/>
      <c r="IJ286" s="256"/>
      <c r="IK286" s="256"/>
      <c r="IL286" s="256"/>
      <c r="IM286" s="256"/>
      <c r="IN286" s="256"/>
      <c r="IO286" s="256"/>
      <c r="IP286" s="256"/>
      <c r="IQ286" s="256"/>
      <c r="IR286" s="256"/>
      <c r="IS286" s="256"/>
      <c r="IT286" s="256"/>
      <c r="IU286" s="256"/>
    </row>
    <row r="287" spans="1:255" s="225" customFormat="1" x14ac:dyDescent="0.35">
      <c r="A287" s="294"/>
      <c r="B287" s="266" t="s">
        <v>376</v>
      </c>
      <c r="C287" s="264">
        <f t="shared" si="9"/>
        <v>10</v>
      </c>
      <c r="D287" s="769"/>
      <c r="E287" s="769"/>
      <c r="F287" s="769"/>
      <c r="G287" s="769"/>
      <c r="H287" s="471"/>
      <c r="I287" s="768"/>
      <c r="J287" s="472"/>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256"/>
      <c r="AV287" s="256"/>
      <c r="AW287" s="256"/>
      <c r="AX287" s="256"/>
      <c r="AY287" s="256"/>
      <c r="AZ287" s="256"/>
      <c r="BA287" s="256"/>
      <c r="BB287" s="256"/>
      <c r="BC287" s="256"/>
      <c r="BD287" s="256"/>
      <c r="BE287" s="256"/>
      <c r="BF287" s="256"/>
      <c r="BG287" s="256"/>
      <c r="BH287" s="256"/>
      <c r="BI287" s="256"/>
      <c r="BJ287" s="256"/>
      <c r="BK287" s="256"/>
      <c r="BL287" s="256"/>
      <c r="BM287" s="256"/>
      <c r="BN287" s="256"/>
      <c r="BO287" s="256"/>
      <c r="BP287" s="256"/>
      <c r="BQ287" s="256"/>
      <c r="BR287" s="256"/>
      <c r="BS287" s="256"/>
      <c r="BT287" s="256"/>
      <c r="BU287" s="256"/>
      <c r="BV287" s="256"/>
      <c r="BW287" s="256"/>
      <c r="BX287" s="256"/>
      <c r="BY287" s="256"/>
      <c r="BZ287" s="256"/>
      <c r="CA287" s="256"/>
      <c r="CB287" s="256"/>
      <c r="CC287" s="256"/>
      <c r="CD287" s="256"/>
      <c r="CE287" s="256"/>
      <c r="CF287" s="256"/>
      <c r="CG287" s="256"/>
      <c r="CH287" s="256"/>
      <c r="CI287" s="256"/>
      <c r="CJ287" s="256"/>
      <c r="CK287" s="256"/>
      <c r="CL287" s="256"/>
      <c r="CM287" s="256"/>
      <c r="CN287" s="256"/>
      <c r="CO287" s="256"/>
      <c r="CP287" s="256"/>
      <c r="CQ287" s="256"/>
      <c r="CR287" s="256"/>
      <c r="CS287" s="256"/>
      <c r="CT287" s="256"/>
      <c r="CU287" s="256"/>
      <c r="CV287" s="256"/>
      <c r="CW287" s="256"/>
      <c r="CX287" s="256"/>
      <c r="CY287" s="256"/>
      <c r="CZ287" s="256"/>
      <c r="DA287" s="256"/>
      <c r="DB287" s="256"/>
      <c r="DC287" s="256"/>
      <c r="DD287" s="256"/>
      <c r="DE287" s="256"/>
      <c r="DF287" s="256"/>
      <c r="DG287" s="256"/>
      <c r="DH287" s="256"/>
      <c r="DI287" s="256"/>
      <c r="DJ287" s="256"/>
      <c r="DK287" s="256"/>
      <c r="DL287" s="256"/>
      <c r="DM287" s="256"/>
      <c r="DN287" s="256"/>
      <c r="DO287" s="256"/>
      <c r="DP287" s="256"/>
      <c r="DQ287" s="256"/>
      <c r="DR287" s="256"/>
      <c r="DS287" s="256"/>
      <c r="DT287" s="256"/>
      <c r="DU287" s="256"/>
      <c r="DV287" s="256"/>
      <c r="DW287" s="256"/>
      <c r="DX287" s="256"/>
      <c r="DY287" s="256"/>
      <c r="DZ287" s="256"/>
      <c r="EA287" s="256"/>
      <c r="EB287" s="256"/>
      <c r="EC287" s="256"/>
      <c r="ED287" s="256"/>
      <c r="EE287" s="256"/>
      <c r="EF287" s="256"/>
      <c r="EG287" s="256"/>
      <c r="EH287" s="256"/>
      <c r="EI287" s="256"/>
      <c r="EJ287" s="256"/>
      <c r="EK287" s="256"/>
      <c r="EL287" s="256"/>
      <c r="EM287" s="256"/>
      <c r="EN287" s="256"/>
      <c r="EO287" s="256"/>
      <c r="EP287" s="256"/>
      <c r="EQ287" s="256"/>
      <c r="ER287" s="256"/>
      <c r="ES287" s="256"/>
      <c r="ET287" s="256"/>
      <c r="EU287" s="256"/>
      <c r="EV287" s="256"/>
      <c r="EW287" s="256"/>
      <c r="EX287" s="256"/>
      <c r="EY287" s="256"/>
      <c r="EZ287" s="256"/>
      <c r="FA287" s="256"/>
      <c r="FB287" s="256"/>
      <c r="FC287" s="256"/>
      <c r="FD287" s="256"/>
      <c r="FE287" s="256"/>
      <c r="FF287" s="256"/>
      <c r="FG287" s="256"/>
      <c r="FH287" s="256"/>
      <c r="FI287" s="256"/>
      <c r="FJ287" s="256"/>
      <c r="FK287" s="256"/>
      <c r="FL287" s="256"/>
      <c r="FM287" s="256"/>
      <c r="FN287" s="256"/>
      <c r="FO287" s="256"/>
      <c r="FP287" s="256"/>
      <c r="FQ287" s="256"/>
      <c r="FR287" s="256"/>
      <c r="FS287" s="256"/>
      <c r="FT287" s="256"/>
      <c r="FU287" s="256"/>
      <c r="FV287" s="256"/>
      <c r="FW287" s="256"/>
      <c r="FX287" s="256"/>
      <c r="FY287" s="256"/>
      <c r="FZ287" s="256"/>
      <c r="GA287" s="256"/>
      <c r="GB287" s="256"/>
      <c r="GC287" s="256"/>
      <c r="GD287" s="256"/>
      <c r="GE287" s="256"/>
      <c r="GF287" s="256"/>
      <c r="GG287" s="256"/>
      <c r="GH287" s="256"/>
      <c r="GI287" s="256"/>
      <c r="GJ287" s="256"/>
      <c r="GK287" s="256"/>
      <c r="GL287" s="256"/>
      <c r="GM287" s="256"/>
      <c r="GN287" s="256"/>
      <c r="GO287" s="256"/>
      <c r="GP287" s="256"/>
      <c r="GQ287" s="256"/>
      <c r="GR287" s="256"/>
      <c r="GS287" s="256"/>
      <c r="GT287" s="256"/>
      <c r="GU287" s="256"/>
      <c r="GV287" s="256"/>
      <c r="GW287" s="256"/>
      <c r="GX287" s="256"/>
      <c r="GY287" s="256"/>
      <c r="GZ287" s="256"/>
      <c r="HA287" s="256"/>
      <c r="HB287" s="256"/>
      <c r="HC287" s="256"/>
      <c r="HD287" s="256"/>
      <c r="HE287" s="256"/>
      <c r="HF287" s="256"/>
      <c r="HG287" s="256"/>
      <c r="HH287" s="256"/>
      <c r="HI287" s="256"/>
      <c r="HJ287" s="256"/>
      <c r="HK287" s="256"/>
      <c r="HL287" s="256"/>
      <c r="HM287" s="256"/>
      <c r="HN287" s="256"/>
      <c r="HO287" s="256"/>
      <c r="HP287" s="256"/>
      <c r="HQ287" s="256"/>
      <c r="HR287" s="256"/>
      <c r="HS287" s="256"/>
      <c r="HT287" s="256"/>
      <c r="HU287" s="256"/>
      <c r="HV287" s="256"/>
      <c r="HW287" s="256"/>
      <c r="HX287" s="256"/>
      <c r="HY287" s="256"/>
      <c r="HZ287" s="256"/>
      <c r="IA287" s="256"/>
      <c r="IB287" s="256"/>
      <c r="IC287" s="256"/>
      <c r="ID287" s="256"/>
      <c r="IE287" s="256"/>
      <c r="IF287" s="256"/>
      <c r="IG287" s="256"/>
      <c r="IH287" s="256"/>
      <c r="II287" s="256"/>
      <c r="IJ287" s="256"/>
      <c r="IK287" s="256"/>
      <c r="IL287" s="256"/>
      <c r="IM287" s="256"/>
      <c r="IN287" s="256"/>
      <c r="IO287" s="256"/>
      <c r="IP287" s="256"/>
      <c r="IQ287" s="256"/>
      <c r="IR287" s="256"/>
      <c r="IS287" s="256"/>
      <c r="IT287" s="256"/>
      <c r="IU287" s="256"/>
    </row>
    <row r="288" spans="1:255" x14ac:dyDescent="0.35">
      <c r="A288" s="62">
        <f>A276-0.01</f>
        <v>-3.3199999999999932</v>
      </c>
      <c r="B288" s="290" t="s">
        <v>451</v>
      </c>
      <c r="C288" s="466" t="s">
        <v>452</v>
      </c>
      <c r="D288" s="467"/>
      <c r="E288" s="467"/>
      <c r="F288" s="467"/>
      <c r="G288" s="467"/>
      <c r="H288" s="468" t="s">
        <v>453</v>
      </c>
      <c r="I288" s="469"/>
      <c r="J288" s="470"/>
    </row>
    <row r="289" spans="1:11" x14ac:dyDescent="0.35">
      <c r="A289" s="294"/>
      <c r="B289" s="262" t="s">
        <v>390</v>
      </c>
      <c r="C289" s="264">
        <v>1</v>
      </c>
      <c r="D289" s="769"/>
      <c r="E289" s="769"/>
      <c r="F289" s="769"/>
      <c r="G289" s="769"/>
      <c r="H289" s="471"/>
      <c r="I289" s="768"/>
      <c r="J289" s="472"/>
    </row>
    <row r="290" spans="1:11" x14ac:dyDescent="0.35">
      <c r="A290" s="294"/>
      <c r="B290" s="262" t="s">
        <v>368</v>
      </c>
      <c r="C290" s="264">
        <f>+C289+1</f>
        <v>2</v>
      </c>
      <c r="D290" s="769"/>
      <c r="E290" s="769"/>
      <c r="F290" s="769"/>
      <c r="G290" s="769"/>
      <c r="H290" s="471"/>
      <c r="I290" s="768"/>
      <c r="J290" s="472"/>
      <c r="K290" s="139"/>
    </row>
    <row r="291" spans="1:11" x14ac:dyDescent="0.35">
      <c r="A291" s="294"/>
      <c r="B291" s="291" t="s">
        <v>370</v>
      </c>
      <c r="C291" s="264">
        <f>+C290+1</f>
        <v>3</v>
      </c>
      <c r="D291" s="769"/>
      <c r="E291" s="769"/>
      <c r="F291" s="769"/>
      <c r="G291" s="769"/>
      <c r="H291" s="471"/>
      <c r="I291" s="768"/>
      <c r="J291" s="472"/>
      <c r="K291" s="139"/>
    </row>
    <row r="292" spans="1:11" x14ac:dyDescent="0.35">
      <c r="A292" s="294"/>
      <c r="B292" s="291" t="s">
        <v>371</v>
      </c>
      <c r="C292" s="264">
        <f t="shared" ref="C292:C297" si="10">+C291+1</f>
        <v>4</v>
      </c>
      <c r="D292" s="769"/>
      <c r="E292" s="769"/>
      <c r="F292" s="769"/>
      <c r="G292" s="769"/>
      <c r="H292" s="471"/>
      <c r="I292" s="768"/>
      <c r="J292" s="472"/>
      <c r="K292" s="139"/>
    </row>
    <row r="293" spans="1:11" x14ac:dyDescent="0.35">
      <c r="A293" s="294"/>
      <c r="B293" s="291" t="s">
        <v>372</v>
      </c>
      <c r="C293" s="264">
        <f t="shared" si="10"/>
        <v>5</v>
      </c>
      <c r="D293" s="769"/>
      <c r="E293" s="769"/>
      <c r="F293" s="769"/>
      <c r="G293" s="769"/>
      <c r="H293" s="471"/>
      <c r="I293" s="768"/>
      <c r="J293" s="472"/>
      <c r="K293" s="139"/>
    </row>
    <row r="294" spans="1:11" x14ac:dyDescent="0.35">
      <c r="A294" s="294"/>
      <c r="B294" s="262" t="s">
        <v>373</v>
      </c>
      <c r="C294" s="264">
        <f t="shared" si="10"/>
        <v>6</v>
      </c>
      <c r="D294" s="769"/>
      <c r="E294" s="769"/>
      <c r="F294" s="769"/>
      <c r="G294" s="769"/>
      <c r="H294" s="471"/>
      <c r="I294" s="768"/>
      <c r="J294" s="472"/>
    </row>
    <row r="295" spans="1:11" x14ac:dyDescent="0.35">
      <c r="A295" s="294"/>
      <c r="B295" s="265" t="s">
        <v>374</v>
      </c>
      <c r="C295" s="264">
        <f t="shared" si="10"/>
        <v>7</v>
      </c>
      <c r="D295" s="769"/>
      <c r="E295" s="769"/>
      <c r="F295" s="769"/>
      <c r="G295" s="769"/>
      <c r="H295" s="471"/>
      <c r="I295" s="768"/>
      <c r="J295" s="472"/>
    </row>
    <row r="296" spans="1:11" x14ac:dyDescent="0.35">
      <c r="A296" s="294"/>
      <c r="B296" s="265" t="s">
        <v>375</v>
      </c>
      <c r="C296" s="264">
        <f t="shared" si="10"/>
        <v>8</v>
      </c>
      <c r="D296" s="769"/>
      <c r="E296" s="769"/>
      <c r="F296" s="769"/>
      <c r="G296" s="769"/>
      <c r="H296" s="471"/>
      <c r="I296" s="768"/>
      <c r="J296" s="472"/>
    </row>
    <row r="297" spans="1:11" x14ac:dyDescent="0.35">
      <c r="A297" s="235"/>
      <c r="B297" s="266" t="s">
        <v>376</v>
      </c>
      <c r="C297" s="264">
        <f t="shared" si="10"/>
        <v>9</v>
      </c>
      <c r="D297" s="769"/>
      <c r="E297" s="769"/>
      <c r="F297" s="769"/>
      <c r="G297" s="769"/>
      <c r="H297" s="471"/>
      <c r="I297" s="768"/>
      <c r="J297" s="472"/>
    </row>
    <row r="298" spans="1:11" x14ac:dyDescent="0.35">
      <c r="A298" s="295" t="s">
        <v>377</v>
      </c>
      <c r="B298" s="402" t="s">
        <v>378</v>
      </c>
      <c r="C298" s="403"/>
      <c r="D298" s="403"/>
      <c r="E298" s="403"/>
      <c r="F298" s="403"/>
      <c r="G298" s="403"/>
      <c r="H298" s="403"/>
      <c r="I298" s="403"/>
      <c r="J298" s="509"/>
    </row>
    <row r="299" spans="1:11" ht="40" x14ac:dyDescent="0.35">
      <c r="A299" s="299">
        <f>A288-0.01</f>
        <v>-3.329999999999993</v>
      </c>
      <c r="B299" s="106" t="s">
        <v>379</v>
      </c>
      <c r="C299" s="463" t="str">
        <f>CONCATENATE("IF =2,3&gt;&gt;SECTION 4")</f>
        <v>IF =2,3&gt;&gt;SECTION 4</v>
      </c>
      <c r="D299" s="464"/>
      <c r="E299" s="464"/>
      <c r="F299" s="464"/>
      <c r="G299" s="465"/>
      <c r="H299" s="305" t="s">
        <v>5</v>
      </c>
      <c r="I299" s="306"/>
      <c r="J299" s="307"/>
    </row>
    <row r="300" spans="1:11" x14ac:dyDescent="0.35">
      <c r="A300" s="300"/>
      <c r="B300" s="49" t="s">
        <v>10</v>
      </c>
      <c r="C300" s="6">
        <v>1</v>
      </c>
      <c r="D300" s="282"/>
      <c r="E300" s="283"/>
      <c r="F300" s="283"/>
      <c r="G300" s="284"/>
      <c r="H300" s="311"/>
      <c r="I300" s="731"/>
      <c r="J300" s="313"/>
    </row>
    <row r="301" spans="1:11" x14ac:dyDescent="0.35">
      <c r="A301" s="300"/>
      <c r="B301" s="49" t="s">
        <v>11</v>
      </c>
      <c r="C301" s="6">
        <v>2</v>
      </c>
      <c r="D301" s="288"/>
      <c r="E301" s="770"/>
      <c r="F301" s="770"/>
      <c r="G301" s="289"/>
      <c r="H301" s="311"/>
      <c r="I301" s="731"/>
      <c r="J301" s="313"/>
    </row>
    <row r="302" spans="1:11" x14ac:dyDescent="0.35">
      <c r="A302" s="301"/>
      <c r="B302" s="49" t="s">
        <v>450</v>
      </c>
      <c r="C302" s="6">
        <v>3</v>
      </c>
      <c r="D302" s="285"/>
      <c r="E302" s="286"/>
      <c r="F302" s="286"/>
      <c r="G302" s="287"/>
      <c r="H302" s="314"/>
      <c r="I302" s="315"/>
      <c r="J302" s="316"/>
    </row>
    <row r="303" spans="1:11" x14ac:dyDescent="0.35">
      <c r="A303" s="299">
        <f>A299-0.01</f>
        <v>-3.3399999999999928</v>
      </c>
      <c r="B303" s="106" t="s">
        <v>380</v>
      </c>
      <c r="C303" s="302" t="str">
        <f>CONCATENATE("IF NO&gt;&gt; ",ROUND(-A312,2),")")</f>
        <v>IF NO&gt;&gt; 3.36)</v>
      </c>
      <c r="D303" s="303"/>
      <c r="E303" s="303"/>
      <c r="F303" s="303"/>
      <c r="G303" s="304"/>
      <c r="H303" s="305" t="s">
        <v>5</v>
      </c>
      <c r="I303" s="306"/>
      <c r="J303" s="307" t="s">
        <v>6</v>
      </c>
    </row>
    <row r="304" spans="1:11" x14ac:dyDescent="0.35">
      <c r="A304" s="300"/>
      <c r="B304" s="49" t="s">
        <v>10</v>
      </c>
      <c r="C304" s="6">
        <v>1</v>
      </c>
      <c r="D304" s="341"/>
      <c r="E304" s="342"/>
      <c r="F304" s="342"/>
      <c r="G304" s="343"/>
      <c r="H304" s="166"/>
      <c r="I304" s="739"/>
      <c r="J304" s="168"/>
    </row>
    <row r="305" spans="1:10" x14ac:dyDescent="0.35">
      <c r="A305" s="301"/>
      <c r="B305" s="49" t="s">
        <v>11</v>
      </c>
      <c r="C305" s="6">
        <v>2</v>
      </c>
      <c r="D305" s="347"/>
      <c r="E305" s="348"/>
      <c r="F305" s="348"/>
      <c r="G305" s="349"/>
      <c r="H305" s="169"/>
      <c r="I305" s="170"/>
      <c r="J305" s="171"/>
    </row>
    <row r="306" spans="1:10" x14ac:dyDescent="0.35">
      <c r="A306" s="645">
        <f>A303-0.01</f>
        <v>-3.3499999999999925</v>
      </c>
      <c r="B306" s="267" t="s">
        <v>454</v>
      </c>
      <c r="C306" s="492" t="s">
        <v>382</v>
      </c>
      <c r="D306" s="493"/>
      <c r="E306" s="493"/>
      <c r="F306" s="493"/>
      <c r="G306" s="493"/>
      <c r="H306" s="494" t="s">
        <v>383</v>
      </c>
      <c r="I306" s="495"/>
      <c r="J306" s="496"/>
    </row>
    <row r="307" spans="1:10" x14ac:dyDescent="0.35">
      <c r="A307" s="646"/>
      <c r="B307" s="32" t="s">
        <v>381</v>
      </c>
      <c r="C307" s="15">
        <v>1</v>
      </c>
      <c r="D307" s="494"/>
      <c r="E307" s="495"/>
      <c r="F307" s="495"/>
      <c r="G307" s="495"/>
      <c r="H307" s="497"/>
      <c r="I307" s="771"/>
      <c r="J307" s="498"/>
    </row>
    <row r="308" spans="1:10" x14ac:dyDescent="0.35">
      <c r="A308" s="646"/>
      <c r="B308" s="32" t="s">
        <v>49</v>
      </c>
      <c r="C308" s="15">
        <v>2</v>
      </c>
      <c r="D308" s="497"/>
      <c r="E308" s="771"/>
      <c r="F308" s="771"/>
      <c r="G308" s="771"/>
      <c r="H308" s="497"/>
      <c r="I308" s="771"/>
      <c r="J308" s="498"/>
    </row>
    <row r="309" spans="1:10" x14ac:dyDescent="0.35">
      <c r="A309" s="646"/>
      <c r="B309" s="32" t="s">
        <v>58</v>
      </c>
      <c r="C309" s="15">
        <v>3</v>
      </c>
      <c r="D309" s="497"/>
      <c r="E309" s="771"/>
      <c r="F309" s="771"/>
      <c r="G309" s="771"/>
      <c r="H309" s="497"/>
      <c r="I309" s="771"/>
      <c r="J309" s="498"/>
    </row>
    <row r="310" spans="1:10" x14ac:dyDescent="0.35">
      <c r="A310" s="646"/>
      <c r="B310" s="32" t="s">
        <v>50</v>
      </c>
      <c r="C310" s="15">
        <v>4</v>
      </c>
      <c r="D310" s="497"/>
      <c r="E310" s="771"/>
      <c r="F310" s="771"/>
      <c r="G310" s="771"/>
      <c r="H310" s="497"/>
      <c r="I310" s="771"/>
      <c r="J310" s="498"/>
    </row>
    <row r="311" spans="1:10" x14ac:dyDescent="0.35">
      <c r="A311" s="646"/>
      <c r="B311" s="32" t="s">
        <v>59</v>
      </c>
      <c r="C311" s="15">
        <v>5</v>
      </c>
      <c r="D311" s="499"/>
      <c r="E311" s="500"/>
      <c r="F311" s="500"/>
      <c r="G311" s="500"/>
      <c r="H311" s="499"/>
      <c r="I311" s="500"/>
      <c r="J311" s="501"/>
    </row>
    <row r="312" spans="1:10" ht="52.25" customHeight="1" x14ac:dyDescent="0.35">
      <c r="A312" s="645">
        <f>A306-0.01</f>
        <v>-3.3599999999999923</v>
      </c>
      <c r="B312" s="267" t="s">
        <v>384</v>
      </c>
      <c r="C312" s="503" t="s">
        <v>457</v>
      </c>
      <c r="D312" s="504"/>
      <c r="E312" s="504"/>
      <c r="F312" s="504"/>
      <c r="G312" s="505"/>
      <c r="H312" s="502" t="s">
        <v>383</v>
      </c>
      <c r="I312" s="502"/>
      <c r="J312" s="502"/>
    </row>
    <row r="313" spans="1:10" x14ac:dyDescent="0.35">
      <c r="A313" s="646"/>
      <c r="B313" s="32" t="s">
        <v>385</v>
      </c>
      <c r="C313" s="15">
        <v>1</v>
      </c>
      <c r="D313" s="502"/>
      <c r="E313" s="502"/>
      <c r="F313" s="502"/>
      <c r="G313" s="502"/>
      <c r="H313" s="502"/>
      <c r="I313" s="502"/>
      <c r="J313" s="502"/>
    </row>
    <row r="314" spans="1:10" x14ac:dyDescent="0.35">
      <c r="A314" s="646"/>
      <c r="B314" s="32" t="s">
        <v>386</v>
      </c>
      <c r="C314" s="15">
        <v>2</v>
      </c>
      <c r="D314" s="502"/>
      <c r="E314" s="502"/>
      <c r="F314" s="502"/>
      <c r="G314" s="502"/>
      <c r="H314" s="502"/>
      <c r="I314" s="502"/>
      <c r="J314" s="502"/>
    </row>
    <row r="315" spans="1:10" x14ac:dyDescent="0.35">
      <c r="A315" s="646"/>
      <c r="B315" s="48" t="s">
        <v>455</v>
      </c>
      <c r="C315" s="15">
        <v>3</v>
      </c>
      <c r="D315" s="502"/>
      <c r="E315" s="502"/>
      <c r="F315" s="502"/>
      <c r="G315" s="502"/>
      <c r="H315" s="502"/>
      <c r="I315" s="502"/>
      <c r="J315" s="502"/>
    </row>
    <row r="316" spans="1:10" x14ac:dyDescent="0.35">
      <c r="A316" s="646"/>
      <c r="B316" s="48" t="s">
        <v>456</v>
      </c>
      <c r="C316" s="15">
        <v>4</v>
      </c>
      <c r="D316" s="502"/>
      <c r="E316" s="502"/>
      <c r="F316" s="502"/>
      <c r="G316" s="502"/>
      <c r="H316" s="502"/>
      <c r="I316" s="502"/>
      <c r="J316" s="502"/>
    </row>
    <row r="317" spans="1:10" x14ac:dyDescent="0.35">
      <c r="A317" s="646"/>
      <c r="B317" s="32" t="s">
        <v>387</v>
      </c>
      <c r="C317" s="15">
        <v>5</v>
      </c>
      <c r="D317" s="502"/>
      <c r="E317" s="502"/>
      <c r="F317" s="502"/>
      <c r="G317" s="502"/>
      <c r="H317" s="502"/>
      <c r="I317" s="502"/>
      <c r="J317" s="502"/>
    </row>
    <row r="318" spans="1:10" x14ac:dyDescent="0.35">
      <c r="A318" s="646"/>
      <c r="B318" s="32" t="s">
        <v>388</v>
      </c>
      <c r="C318" s="15">
        <v>6</v>
      </c>
      <c r="D318" s="502"/>
      <c r="E318" s="502"/>
      <c r="F318" s="502"/>
      <c r="G318" s="502"/>
      <c r="H318" s="502"/>
      <c r="I318" s="502"/>
      <c r="J318" s="502"/>
    </row>
    <row r="319" spans="1:10" x14ac:dyDescent="0.35">
      <c r="A319" s="772"/>
      <c r="B319" s="32" t="s">
        <v>389</v>
      </c>
      <c r="C319" s="15">
        <v>7</v>
      </c>
      <c r="D319" s="502"/>
      <c r="E319" s="502"/>
      <c r="F319" s="502"/>
      <c r="G319" s="502"/>
      <c r="H319" s="502"/>
      <c r="I319" s="502"/>
      <c r="J319" s="502"/>
    </row>
  </sheetData>
  <mergeCells count="208">
    <mergeCell ref="A29:A32"/>
    <mergeCell ref="B29:B32"/>
    <mergeCell ref="C29:G29"/>
    <mergeCell ref="H97:J97"/>
    <mergeCell ref="C98:G98"/>
    <mergeCell ref="H98:J98"/>
    <mergeCell ref="C99:G99"/>
    <mergeCell ref="H99:J99"/>
    <mergeCell ref="A87:A88"/>
    <mergeCell ref="B87:B88"/>
    <mergeCell ref="C87:G88"/>
    <mergeCell ref="H87:J88"/>
    <mergeCell ref="B89:J89"/>
    <mergeCell ref="C95:G95"/>
    <mergeCell ref="H95:J95"/>
    <mergeCell ref="B96:B99"/>
    <mergeCell ref="C96:G96"/>
    <mergeCell ref="C92:J92"/>
    <mergeCell ref="A57:A58"/>
    <mergeCell ref="B57:B58"/>
    <mergeCell ref="C57:G57"/>
    <mergeCell ref="H57:J58"/>
    <mergeCell ref="C58:G58"/>
    <mergeCell ref="A54:A56"/>
    <mergeCell ref="A77:A79"/>
    <mergeCell ref="B77:B78"/>
    <mergeCell ref="C77:G78"/>
    <mergeCell ref="H77:J78"/>
    <mergeCell ref="A80:A81"/>
    <mergeCell ref="B80:B81"/>
    <mergeCell ref="C80:G80"/>
    <mergeCell ref="H80:J86"/>
    <mergeCell ref="C81:G81"/>
    <mergeCell ref="C120:G120"/>
    <mergeCell ref="B127:B128"/>
    <mergeCell ref="D122:G123"/>
    <mergeCell ref="C121:G121"/>
    <mergeCell ref="C127:J128"/>
    <mergeCell ref="K15:L18"/>
    <mergeCell ref="B4:B6"/>
    <mergeCell ref="C4:G6"/>
    <mergeCell ref="K4:K14"/>
    <mergeCell ref="H33:J33"/>
    <mergeCell ref="K29:K88"/>
    <mergeCell ref="C28:G28"/>
    <mergeCell ref="D102:G104"/>
    <mergeCell ref="H101:J104"/>
    <mergeCell ref="C114:G114"/>
    <mergeCell ref="H114:J119"/>
    <mergeCell ref="C115:G115"/>
    <mergeCell ref="D116:G119"/>
    <mergeCell ref="D107:J111"/>
    <mergeCell ref="B54:B56"/>
    <mergeCell ref="C54:G54"/>
    <mergeCell ref="H54:J56"/>
    <mergeCell ref="C3:G3"/>
    <mergeCell ref="H3:J3"/>
    <mergeCell ref="H28:J28"/>
    <mergeCell ref="B15:B16"/>
    <mergeCell ref="C15:G16"/>
    <mergeCell ref="H15:J18"/>
    <mergeCell ref="C91:J91"/>
    <mergeCell ref="C26:G26"/>
    <mergeCell ref="H26:J26"/>
    <mergeCell ref="H36:J36"/>
    <mergeCell ref="H29:J32"/>
    <mergeCell ref="C30:G30"/>
    <mergeCell ref="C31:G31"/>
    <mergeCell ref="C32:G32"/>
    <mergeCell ref="C55:G55"/>
    <mergeCell ref="C56:G56"/>
    <mergeCell ref="A102:A104"/>
    <mergeCell ref="D105:G105"/>
    <mergeCell ref="H105:J105"/>
    <mergeCell ref="C97:G97"/>
    <mergeCell ref="C125:J125"/>
    <mergeCell ref="C126:J126"/>
    <mergeCell ref="C1:J1"/>
    <mergeCell ref="B2:J2"/>
    <mergeCell ref="C90:J90"/>
    <mergeCell ref="H19:J25"/>
    <mergeCell ref="C27:G27"/>
    <mergeCell ref="H27:J27"/>
    <mergeCell ref="H39:J39"/>
    <mergeCell ref="H42:J42"/>
    <mergeCell ref="H45:J45"/>
    <mergeCell ref="H48:J48"/>
    <mergeCell ref="H51:J51"/>
    <mergeCell ref="B59:B60"/>
    <mergeCell ref="C59:G59"/>
    <mergeCell ref="C60:G60"/>
    <mergeCell ref="H96:J96"/>
    <mergeCell ref="C124:J124"/>
    <mergeCell ref="A114:A117"/>
    <mergeCell ref="B114:B115"/>
    <mergeCell ref="C131:J132"/>
    <mergeCell ref="C133:J134"/>
    <mergeCell ref="B131:B132"/>
    <mergeCell ref="B133:B134"/>
    <mergeCell ref="C129:J130"/>
    <mergeCell ref="C136:G136"/>
    <mergeCell ref="H136:J136"/>
    <mergeCell ref="A165:A178"/>
    <mergeCell ref="C165:G165"/>
    <mergeCell ref="H165:J165"/>
    <mergeCell ref="D166:G178"/>
    <mergeCell ref="H166:J178"/>
    <mergeCell ref="A137:A150"/>
    <mergeCell ref="C137:G137"/>
    <mergeCell ref="H137:J137"/>
    <mergeCell ref="D138:G150"/>
    <mergeCell ref="H138:J150"/>
    <mergeCell ref="A151:A164"/>
    <mergeCell ref="C151:G151"/>
    <mergeCell ref="H151:J151"/>
    <mergeCell ref="D152:G164"/>
    <mergeCell ref="H152:J164"/>
    <mergeCell ref="C179:G179"/>
    <mergeCell ref="A179:A193"/>
    <mergeCell ref="B179:B180"/>
    <mergeCell ref="H179:J180"/>
    <mergeCell ref="C180:G180"/>
    <mergeCell ref="D181:G193"/>
    <mergeCell ref="H181:J193"/>
    <mergeCell ref="B268:B270"/>
    <mergeCell ref="H268:J275"/>
    <mergeCell ref="H230:J230"/>
    <mergeCell ref="C231:G231"/>
    <mergeCell ref="H231:J231"/>
    <mergeCell ref="C232:G232"/>
    <mergeCell ref="H232:J232"/>
    <mergeCell ref="C233:G233"/>
    <mergeCell ref="H233:J233"/>
    <mergeCell ref="A194:J194"/>
    <mergeCell ref="B195:B196"/>
    <mergeCell ref="C195:G195"/>
    <mergeCell ref="H195:J205"/>
    <mergeCell ref="C196:G196"/>
    <mergeCell ref="C206:G206"/>
    <mergeCell ref="H206:J221"/>
    <mergeCell ref="C237:G237"/>
    <mergeCell ref="B276:B277"/>
    <mergeCell ref="H276:J287"/>
    <mergeCell ref="A268:A275"/>
    <mergeCell ref="B298:J298"/>
    <mergeCell ref="C268:G268"/>
    <mergeCell ref="C269:G269"/>
    <mergeCell ref="C270:G270"/>
    <mergeCell ref="C276:G276"/>
    <mergeCell ref="C277:G277"/>
    <mergeCell ref="A303:A305"/>
    <mergeCell ref="C303:G303"/>
    <mergeCell ref="H303:J303"/>
    <mergeCell ref="D304:G305"/>
    <mergeCell ref="A306:A311"/>
    <mergeCell ref="C306:G306"/>
    <mergeCell ref="H306:J311"/>
    <mergeCell ref="D307:G311"/>
    <mergeCell ref="A312:A319"/>
    <mergeCell ref="H312:J319"/>
    <mergeCell ref="D313:G319"/>
    <mergeCell ref="C312:G312"/>
    <mergeCell ref="A238:A251"/>
    <mergeCell ref="C238:G238"/>
    <mergeCell ref="H238:J238"/>
    <mergeCell ref="D239:G251"/>
    <mergeCell ref="H239:J251"/>
    <mergeCell ref="A222:A237"/>
    <mergeCell ref="B222:B223"/>
    <mergeCell ref="C222:G223"/>
    <mergeCell ref="H222:J223"/>
    <mergeCell ref="C224:G224"/>
    <mergeCell ref="H224:J224"/>
    <mergeCell ref="C225:G225"/>
    <mergeCell ref="H225:J225"/>
    <mergeCell ref="C226:G226"/>
    <mergeCell ref="H226:J226"/>
    <mergeCell ref="C227:G227"/>
    <mergeCell ref="H227:J227"/>
    <mergeCell ref="C228:G228"/>
    <mergeCell ref="H228:J228"/>
    <mergeCell ref="C229:G229"/>
    <mergeCell ref="H229:J229"/>
    <mergeCell ref="C230:G230"/>
    <mergeCell ref="A106:A111"/>
    <mergeCell ref="C106:J106"/>
    <mergeCell ref="D113:G113"/>
    <mergeCell ref="H113:J113"/>
    <mergeCell ref="A195:A205"/>
    <mergeCell ref="C299:G299"/>
    <mergeCell ref="H299:J302"/>
    <mergeCell ref="A299:A302"/>
    <mergeCell ref="C288:G288"/>
    <mergeCell ref="H288:J297"/>
    <mergeCell ref="A252:J252"/>
    <mergeCell ref="A253:A266"/>
    <mergeCell ref="C253:G253"/>
    <mergeCell ref="H253:J253"/>
    <mergeCell ref="D254:G266"/>
    <mergeCell ref="H254:J266"/>
    <mergeCell ref="A267:J267"/>
    <mergeCell ref="C234:G234"/>
    <mergeCell ref="H234:J234"/>
    <mergeCell ref="C235:G235"/>
    <mergeCell ref="H235:J235"/>
    <mergeCell ref="C236:G236"/>
    <mergeCell ref="H236:J236"/>
    <mergeCell ref="H237:J237"/>
  </mergeCells>
  <pageMargins left="0.70866141732283472" right="0.70866141732283472" top="0.74803149606299213" bottom="0.74803149606299213" header="0.31496062992125984" footer="0.31496062992125984"/>
  <pageSetup paperSize="9" scale="94" fitToHeight="0" orientation="landscape" r:id="rId1"/>
  <headerFooter>
    <oddHeader>&amp;LGENDER_COVID_KYEOP_questionnaire_05_10_2020&amp;RResp ID:|__|__|__|__|__|__|__|__|</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E32DB-08A9-463D-9358-DB67E5DB4854}">
  <sheetPr>
    <tabColor theme="0"/>
    <pageSetUpPr fitToPage="1"/>
  </sheetPr>
  <dimension ref="A1:K27"/>
  <sheetViews>
    <sheetView view="pageLayout" zoomScaleNormal="110" workbookViewId="0">
      <selection activeCell="B1" sqref="B1"/>
    </sheetView>
  </sheetViews>
  <sheetFormatPr defaultRowHeight="14.5" x14ac:dyDescent="0.35"/>
  <cols>
    <col min="2" max="2" width="41.54296875" customWidth="1"/>
    <col min="12" max="12" width="26.08984375" customWidth="1"/>
  </cols>
  <sheetData>
    <row r="1" spans="1:11" x14ac:dyDescent="0.35">
      <c r="A1" s="92" t="s">
        <v>0</v>
      </c>
      <c r="B1" s="93">
        <v>4</v>
      </c>
      <c r="C1" s="549" t="s">
        <v>143</v>
      </c>
      <c r="D1" s="549"/>
      <c r="E1" s="549"/>
      <c r="F1" s="549"/>
      <c r="G1" s="549"/>
      <c r="H1" s="549"/>
      <c r="I1" s="549"/>
      <c r="J1" s="549"/>
    </row>
    <row r="2" spans="1:11" ht="21.9" customHeight="1" x14ac:dyDescent="0.35">
      <c r="B2" s="634" t="str">
        <f>CONCATENATE("(IF MARITAL STATUS NOT MARRIED/LIVING TOGETHER &gt;&gt; SECTION 5)")</f>
        <v>(IF MARITAL STATUS NOT MARRIED/LIVING TOGETHER &gt;&gt; SECTION 5)</v>
      </c>
      <c r="C2" s="445"/>
      <c r="D2" s="445"/>
      <c r="E2" s="445"/>
      <c r="F2" s="445"/>
      <c r="G2" s="445"/>
      <c r="H2" s="445"/>
      <c r="I2" s="445"/>
      <c r="J2" s="445"/>
    </row>
    <row r="3" spans="1:11" x14ac:dyDescent="0.35">
      <c r="A3" s="5" t="s">
        <v>144</v>
      </c>
      <c r="B3" s="402" t="s">
        <v>175</v>
      </c>
      <c r="C3" s="403"/>
      <c r="D3" s="403"/>
      <c r="E3" s="403"/>
      <c r="F3" s="403"/>
      <c r="G3" s="403"/>
      <c r="H3" s="403"/>
      <c r="I3" s="403"/>
      <c r="J3" s="509"/>
    </row>
    <row r="4" spans="1:11" ht="51.9" customHeight="1" x14ac:dyDescent="0.35">
      <c r="A4" s="8">
        <f>-B1-0.01</f>
        <v>-4.01</v>
      </c>
      <c r="B4" s="36" t="s">
        <v>228</v>
      </c>
      <c r="C4" s="550" t="s">
        <v>229</v>
      </c>
      <c r="D4" s="551"/>
      <c r="E4" s="551"/>
      <c r="F4" s="551"/>
      <c r="G4" s="552"/>
      <c r="H4" s="558" t="s">
        <v>37</v>
      </c>
      <c r="I4" s="559"/>
      <c r="J4" s="560"/>
      <c r="K4" s="124"/>
    </row>
    <row r="5" spans="1:11" ht="29.4" customHeight="1" x14ac:dyDescent="0.35">
      <c r="A5" s="155">
        <f>A4-0.01</f>
        <v>-4.0199999999999996</v>
      </c>
      <c r="B5" s="55" t="s">
        <v>191</v>
      </c>
      <c r="C5" s="558" t="s">
        <v>81</v>
      </c>
      <c r="D5" s="559"/>
      <c r="E5" s="559"/>
      <c r="F5" s="559"/>
      <c r="G5" s="560"/>
      <c r="H5" s="565" t="s">
        <v>82</v>
      </c>
      <c r="I5" s="566"/>
      <c r="J5" s="567"/>
    </row>
    <row r="6" spans="1:11" x14ac:dyDescent="0.35">
      <c r="A6" s="7"/>
      <c r="B6" s="11" t="s">
        <v>145</v>
      </c>
      <c r="C6" s="104">
        <v>1</v>
      </c>
      <c r="D6" s="628"/>
      <c r="E6" s="629"/>
      <c r="F6" s="629"/>
      <c r="G6" s="630"/>
      <c r="H6" s="628"/>
      <c r="I6" s="629"/>
      <c r="J6" s="630"/>
    </row>
    <row r="7" spans="1:11" x14ac:dyDescent="0.35">
      <c r="A7" s="7"/>
      <c r="B7" s="36" t="s">
        <v>83</v>
      </c>
      <c r="C7" s="6">
        <f t="shared" ref="C7:C16" si="0">+C6+1</f>
        <v>2</v>
      </c>
      <c r="D7" s="628"/>
      <c r="E7" s="629"/>
      <c r="F7" s="629"/>
      <c r="G7" s="630"/>
      <c r="H7" s="628"/>
      <c r="I7" s="629"/>
      <c r="J7" s="630"/>
    </row>
    <row r="8" spans="1:11" x14ac:dyDescent="0.35">
      <c r="A8" s="7"/>
      <c r="B8" s="36" t="s">
        <v>84</v>
      </c>
      <c r="C8" s="6">
        <f t="shared" si="0"/>
        <v>3</v>
      </c>
      <c r="D8" s="628"/>
      <c r="E8" s="629"/>
      <c r="F8" s="629"/>
      <c r="G8" s="630"/>
      <c r="H8" s="628"/>
      <c r="I8" s="629"/>
      <c r="J8" s="630"/>
    </row>
    <row r="9" spans="1:11" x14ac:dyDescent="0.35">
      <c r="A9" s="7"/>
      <c r="B9" s="36" t="s">
        <v>85</v>
      </c>
      <c r="C9" s="6">
        <f t="shared" si="0"/>
        <v>4</v>
      </c>
      <c r="D9" s="628"/>
      <c r="E9" s="629"/>
      <c r="F9" s="629"/>
      <c r="G9" s="630"/>
      <c r="H9" s="628"/>
      <c r="I9" s="629"/>
      <c r="J9" s="630"/>
    </row>
    <row r="10" spans="1:11" x14ac:dyDescent="0.35">
      <c r="A10" s="7"/>
      <c r="B10" s="36" t="s">
        <v>86</v>
      </c>
      <c r="C10" s="6">
        <f t="shared" si="0"/>
        <v>5</v>
      </c>
      <c r="D10" s="628"/>
      <c r="E10" s="629"/>
      <c r="F10" s="629"/>
      <c r="G10" s="630"/>
      <c r="H10" s="628"/>
      <c r="I10" s="629"/>
      <c r="J10" s="630"/>
    </row>
    <row r="11" spans="1:11" x14ac:dyDescent="0.35">
      <c r="A11" s="7"/>
      <c r="B11" s="36" t="s">
        <v>87</v>
      </c>
      <c r="C11" s="6">
        <f t="shared" si="0"/>
        <v>6</v>
      </c>
      <c r="D11" s="628"/>
      <c r="E11" s="629"/>
      <c r="F11" s="629"/>
      <c r="G11" s="630"/>
      <c r="H11" s="628"/>
      <c r="I11" s="629"/>
      <c r="J11" s="630"/>
    </row>
    <row r="12" spans="1:11" x14ac:dyDescent="0.35">
      <c r="A12" s="7"/>
      <c r="B12" s="36" t="s">
        <v>88</v>
      </c>
      <c r="C12" s="6">
        <f t="shared" si="0"/>
        <v>7</v>
      </c>
      <c r="D12" s="628"/>
      <c r="E12" s="629"/>
      <c r="F12" s="629"/>
      <c r="G12" s="630"/>
      <c r="H12" s="628"/>
      <c r="I12" s="629"/>
      <c r="J12" s="630"/>
    </row>
    <row r="13" spans="1:11" x14ac:dyDescent="0.35">
      <c r="A13" s="7"/>
      <c r="B13" s="36" t="s">
        <v>89</v>
      </c>
      <c r="C13" s="6">
        <f t="shared" si="0"/>
        <v>8</v>
      </c>
      <c r="D13" s="628"/>
      <c r="E13" s="629"/>
      <c r="F13" s="629"/>
      <c r="G13" s="630"/>
      <c r="H13" s="628"/>
      <c r="I13" s="629"/>
      <c r="J13" s="630"/>
    </row>
    <row r="14" spans="1:11" x14ac:dyDescent="0.35">
      <c r="A14" s="7"/>
      <c r="B14" s="36" t="s">
        <v>90</v>
      </c>
      <c r="C14" s="6">
        <f t="shared" si="0"/>
        <v>9</v>
      </c>
      <c r="D14" s="628"/>
      <c r="E14" s="629"/>
      <c r="F14" s="629"/>
      <c r="G14" s="630"/>
      <c r="H14" s="628"/>
      <c r="I14" s="629"/>
      <c r="J14" s="630"/>
    </row>
    <row r="15" spans="1:11" x14ac:dyDescent="0.35">
      <c r="A15" s="7"/>
      <c r="B15" s="36" t="s">
        <v>91</v>
      </c>
      <c r="C15" s="6">
        <f t="shared" si="0"/>
        <v>10</v>
      </c>
      <c r="D15" s="628"/>
      <c r="E15" s="629"/>
      <c r="F15" s="629"/>
      <c r="G15" s="630"/>
      <c r="H15" s="628"/>
      <c r="I15" s="629"/>
      <c r="J15" s="630"/>
    </row>
    <row r="16" spans="1:11" x14ac:dyDescent="0.35">
      <c r="A16" s="7"/>
      <c r="B16" s="36" t="s">
        <v>92</v>
      </c>
      <c r="C16" s="6">
        <f t="shared" si="0"/>
        <v>11</v>
      </c>
      <c r="D16" s="628"/>
      <c r="E16" s="629"/>
      <c r="F16" s="629"/>
      <c r="G16" s="630"/>
      <c r="H16" s="628"/>
      <c r="I16" s="629"/>
      <c r="J16" s="630"/>
    </row>
    <row r="17" spans="1:10" x14ac:dyDescent="0.35">
      <c r="A17" s="7"/>
      <c r="B17" s="36" t="s">
        <v>93</v>
      </c>
      <c r="C17" s="6">
        <v>12</v>
      </c>
      <c r="D17" s="628"/>
      <c r="E17" s="629"/>
      <c r="F17" s="629"/>
      <c r="G17" s="630"/>
      <c r="H17" s="628"/>
      <c r="I17" s="629"/>
      <c r="J17" s="630"/>
    </row>
    <row r="18" spans="1:10" x14ac:dyDescent="0.35">
      <c r="A18" s="7"/>
      <c r="B18" s="36" t="s">
        <v>101</v>
      </c>
      <c r="C18" s="6">
        <v>13</v>
      </c>
      <c r="D18" s="628"/>
      <c r="E18" s="629"/>
      <c r="F18" s="629"/>
      <c r="G18" s="630"/>
      <c r="H18" s="628"/>
      <c r="I18" s="629"/>
      <c r="J18" s="630"/>
    </row>
    <row r="19" spans="1:10" x14ac:dyDescent="0.35">
      <c r="A19" s="8"/>
      <c r="B19" s="36" t="s">
        <v>24</v>
      </c>
      <c r="C19" s="6">
        <v>96</v>
      </c>
      <c r="D19" s="631"/>
      <c r="E19" s="632"/>
      <c r="F19" s="632"/>
      <c r="G19" s="633"/>
      <c r="H19" s="631"/>
      <c r="I19" s="632"/>
      <c r="J19" s="633"/>
    </row>
    <row r="20" spans="1:10" s="13" customFormat="1" ht="30" customHeight="1" x14ac:dyDescent="0.3">
      <c r="A20" s="399">
        <f xml:space="preserve"> A5-0.01</f>
        <v>-4.0299999999999994</v>
      </c>
      <c r="B20" s="361" t="s">
        <v>174</v>
      </c>
      <c r="C20" s="409" t="str">
        <f>CONCATENATE("(IF 0 &gt;&gt;  SECTION 5)")</f>
        <v>(IF 0 &gt;&gt;  SECTION 5)</v>
      </c>
      <c r="D20" s="410"/>
      <c r="E20" s="410"/>
      <c r="F20" s="410"/>
      <c r="G20" s="411"/>
      <c r="H20" s="305" t="s">
        <v>6</v>
      </c>
      <c r="I20" s="306"/>
      <c r="J20" s="307"/>
    </row>
    <row r="21" spans="1:10" x14ac:dyDescent="0.35">
      <c r="A21" s="401"/>
      <c r="B21" s="569"/>
      <c r="C21" s="29" t="s">
        <v>45</v>
      </c>
      <c r="D21" s="30"/>
      <c r="E21" s="30"/>
      <c r="F21" s="30"/>
      <c r="G21" s="31"/>
      <c r="H21" s="314"/>
      <c r="I21" s="315"/>
      <c r="J21" s="316"/>
    </row>
    <row r="22" spans="1:10" ht="46.65" customHeight="1" x14ac:dyDescent="0.35">
      <c r="A22" s="181">
        <f>A20-0.01</f>
        <v>-4.0399999999999991</v>
      </c>
      <c r="B22" s="36" t="s">
        <v>189</v>
      </c>
      <c r="C22" s="308" t="str">
        <f>CONCATENATE("(HOURS REPORTED IN ",-A22," MUST BE &lt;= ",-'3. Economic activities'!A27,")")</f>
        <v>(HOURS REPORTED IN 4.04 MUST BE &lt;= 3.06)</v>
      </c>
      <c r="D22" s="309"/>
      <c r="E22" s="309"/>
      <c r="F22" s="309"/>
      <c r="G22" s="310"/>
      <c r="H22" s="558" t="s">
        <v>37</v>
      </c>
      <c r="I22" s="559"/>
      <c r="J22" s="560"/>
    </row>
    <row r="23" spans="1:10" s="13" customFormat="1" ht="36.15" customHeight="1" x14ac:dyDescent="0.3">
      <c r="A23" s="57">
        <f>A5-0.01</f>
        <v>-4.0299999999999994</v>
      </c>
      <c r="B23" s="37" t="s">
        <v>176</v>
      </c>
      <c r="C23" s="550" t="s">
        <v>100</v>
      </c>
      <c r="D23" s="551"/>
      <c r="E23" s="551"/>
      <c r="F23" s="551"/>
      <c r="G23" s="90"/>
      <c r="H23" s="626" t="s">
        <v>60</v>
      </c>
      <c r="I23" s="536"/>
      <c r="J23" s="537"/>
    </row>
    <row r="24" spans="1:10" s="13" customFormat="1" ht="40.4" customHeight="1" x14ac:dyDescent="0.3">
      <c r="A24" s="624">
        <f>A23-0.01</f>
        <v>-4.0399999999999991</v>
      </c>
      <c r="B24" s="37" t="s">
        <v>233</v>
      </c>
      <c r="C24" s="409" t="str">
        <f>CONCATENATE("(ASK IF ",-'3. Economic activities'!A90,"&gt;0)")</f>
        <v>(ASK IF 3.14&gt;0)</v>
      </c>
      <c r="D24" s="410"/>
      <c r="E24" s="410"/>
      <c r="F24" s="410"/>
      <c r="G24" s="411"/>
      <c r="H24" s="627" t="s">
        <v>37</v>
      </c>
      <c r="I24" s="541"/>
      <c r="J24" s="542"/>
    </row>
    <row r="25" spans="1:10" s="13" customFormat="1" ht="14" x14ac:dyDescent="0.3">
      <c r="A25" s="625"/>
      <c r="B25" s="37" t="s">
        <v>40</v>
      </c>
      <c r="C25" s="24">
        <v>1</v>
      </c>
      <c r="D25" s="606"/>
      <c r="E25" s="607"/>
      <c r="F25" s="607"/>
      <c r="G25" s="607"/>
      <c r="H25" s="606"/>
      <c r="I25" s="607"/>
      <c r="J25" s="608"/>
    </row>
    <row r="26" spans="1:10" s="13" customFormat="1" ht="14" x14ac:dyDescent="0.3">
      <c r="A26" s="625"/>
      <c r="B26" s="37" t="s">
        <v>44</v>
      </c>
      <c r="C26" s="23">
        <v>2</v>
      </c>
      <c r="D26" s="609"/>
      <c r="E26" s="610"/>
      <c r="F26" s="610"/>
      <c r="G26" s="610"/>
      <c r="H26" s="609"/>
      <c r="I26" s="610"/>
      <c r="J26" s="611"/>
    </row>
    <row r="27" spans="1:10" x14ac:dyDescent="0.35">
      <c r="A27" s="8"/>
      <c r="B27" s="36"/>
      <c r="C27" s="91"/>
      <c r="D27" s="88"/>
      <c r="E27" s="88"/>
      <c r="F27" s="88"/>
      <c r="G27" s="89"/>
      <c r="H27" s="87"/>
      <c r="I27" s="88"/>
      <c r="J27" s="89"/>
    </row>
  </sheetData>
  <mergeCells count="20">
    <mergeCell ref="B3:J3"/>
    <mergeCell ref="C5:G5"/>
    <mergeCell ref="H5:J19"/>
    <mergeCell ref="D6:G19"/>
    <mergeCell ref="C1:J1"/>
    <mergeCell ref="B2:J2"/>
    <mergeCell ref="A24:A26"/>
    <mergeCell ref="C24:G24"/>
    <mergeCell ref="C4:G4"/>
    <mergeCell ref="H4:J4"/>
    <mergeCell ref="C23:F23"/>
    <mergeCell ref="H23:J23"/>
    <mergeCell ref="H24:J26"/>
    <mergeCell ref="D25:G26"/>
    <mergeCell ref="H22:J22"/>
    <mergeCell ref="C22:G22"/>
    <mergeCell ref="A20:A21"/>
    <mergeCell ref="B20:B21"/>
    <mergeCell ref="C20:G20"/>
    <mergeCell ref="H20:J21"/>
  </mergeCells>
  <pageMargins left="0.70866141732283472" right="0.70866141732283472" top="0.74803149606299213" bottom="0.74803149606299213" header="0.31496062992125984" footer="0.31496062992125984"/>
  <pageSetup paperSize="9" scale="72" fitToHeight="0" orientation="portrait" r:id="rId1"/>
  <headerFooter>
    <oddHeader>&amp;LGENDER_COVID_KYEOP_questionnaire_05_10_2020&amp;RResp ID:|__|__|__|__|__|__|__|__|</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40964-A00F-4BBF-8DE6-87B524E333F6}">
  <sheetPr>
    <pageSetUpPr fitToPage="1"/>
  </sheetPr>
  <dimension ref="A1:L25"/>
  <sheetViews>
    <sheetView view="pageLayout" zoomScaleNormal="100" workbookViewId="0">
      <selection activeCell="A2" sqref="A2:B2"/>
    </sheetView>
  </sheetViews>
  <sheetFormatPr defaultRowHeight="14.5" x14ac:dyDescent="0.35"/>
  <cols>
    <col min="2" max="2" width="33.54296875" customWidth="1"/>
  </cols>
  <sheetData>
    <row r="1" spans="1:12" s="12" customFormat="1" ht="14" x14ac:dyDescent="0.3">
      <c r="A1" s="38" t="s">
        <v>0</v>
      </c>
      <c r="B1" s="1">
        <v>5</v>
      </c>
      <c r="C1" s="21" t="s">
        <v>127</v>
      </c>
      <c r="D1" s="21"/>
      <c r="E1" s="21"/>
      <c r="F1" s="21"/>
      <c r="G1" s="21"/>
      <c r="H1" s="22"/>
      <c r="I1" s="22"/>
      <c r="J1" s="22"/>
      <c r="K1" s="28"/>
    </row>
    <row r="2" spans="1:12" s="13" customFormat="1" ht="66.5" customHeight="1" x14ac:dyDescent="0.3">
      <c r="A2" s="550" t="s">
        <v>232</v>
      </c>
      <c r="B2" s="551"/>
      <c r="C2" s="156"/>
      <c r="D2" s="156"/>
      <c r="E2" s="156"/>
      <c r="F2" s="156"/>
      <c r="G2" s="156"/>
      <c r="H2" s="156"/>
      <c r="I2" s="156"/>
      <c r="J2" s="156"/>
      <c r="K2" s="28"/>
    </row>
    <row r="3" spans="1:12" x14ac:dyDescent="0.35">
      <c r="A3" s="645">
        <f>-B1-0.01</f>
        <v>-5.01</v>
      </c>
      <c r="B3" s="647" t="s">
        <v>131</v>
      </c>
      <c r="C3" s="385" t="s">
        <v>231</v>
      </c>
      <c r="D3" s="363"/>
      <c r="E3" s="363"/>
      <c r="F3" s="363"/>
      <c r="G3" s="386"/>
      <c r="H3" s="305" t="s">
        <v>6</v>
      </c>
      <c r="I3" s="306"/>
      <c r="J3" s="307" t="s">
        <v>6</v>
      </c>
      <c r="K3" s="298"/>
      <c r="L3" s="644"/>
    </row>
    <row r="4" spans="1:12" ht="87" customHeight="1" x14ac:dyDescent="0.35">
      <c r="A4" s="646"/>
      <c r="B4" s="648"/>
      <c r="C4" s="601"/>
      <c r="D4" s="602"/>
      <c r="E4" s="602"/>
      <c r="F4" s="602"/>
      <c r="G4" s="603"/>
      <c r="H4" s="314"/>
      <c r="I4" s="315"/>
      <c r="J4" s="316"/>
      <c r="K4" s="298"/>
      <c r="L4" s="644"/>
    </row>
    <row r="5" spans="1:12" ht="73.5" customHeight="1" x14ac:dyDescent="0.35">
      <c r="A5" s="163">
        <f>A3-0.01</f>
        <v>-5.0199999999999996</v>
      </c>
      <c r="B5" s="125" t="s">
        <v>132</v>
      </c>
      <c r="C5" s="126"/>
      <c r="D5" s="127"/>
      <c r="E5" s="127"/>
      <c r="F5" s="127"/>
      <c r="G5" s="128"/>
      <c r="H5" s="367" t="s">
        <v>6</v>
      </c>
      <c r="I5" s="368"/>
      <c r="J5" s="369"/>
      <c r="L5" s="129"/>
    </row>
    <row r="6" spans="1:12" ht="30" x14ac:dyDescent="0.35">
      <c r="A6" s="155">
        <f>A5-0.01</f>
        <v>-5.0299999999999994</v>
      </c>
      <c r="B6" s="36" t="s">
        <v>180</v>
      </c>
      <c r="C6" s="140"/>
      <c r="D6" s="141"/>
      <c r="E6" s="141"/>
      <c r="F6" s="141"/>
      <c r="G6" s="142"/>
      <c r="H6" s="565" t="s">
        <v>37</v>
      </c>
      <c r="I6" s="566"/>
      <c r="J6" s="567"/>
    </row>
    <row r="7" spans="1:12" x14ac:dyDescent="0.35">
      <c r="A7" s="7"/>
      <c r="B7" s="36" t="s">
        <v>220</v>
      </c>
      <c r="C7" s="6">
        <v>0</v>
      </c>
      <c r="D7" s="146"/>
      <c r="E7" s="146"/>
      <c r="F7" s="146"/>
      <c r="G7" s="147"/>
      <c r="H7" s="628"/>
      <c r="I7" s="629"/>
      <c r="J7" s="630"/>
    </row>
    <row r="8" spans="1:12" x14ac:dyDescent="0.35">
      <c r="A8" s="7"/>
      <c r="B8" s="36" t="s">
        <v>128</v>
      </c>
      <c r="C8" s="6">
        <v>1</v>
      </c>
      <c r="D8" s="143"/>
      <c r="E8" s="69"/>
      <c r="F8" s="69"/>
      <c r="G8" s="70"/>
      <c r="H8" s="628"/>
      <c r="I8" s="629"/>
      <c r="J8" s="630"/>
    </row>
    <row r="9" spans="1:12" x14ac:dyDescent="0.35">
      <c r="A9" s="7"/>
      <c r="B9" s="36" t="s">
        <v>129</v>
      </c>
      <c r="C9" s="6">
        <v>2</v>
      </c>
      <c r="D9" s="144"/>
      <c r="E9" s="103"/>
      <c r="F9" s="103"/>
      <c r="G9" s="71"/>
      <c r="H9" s="628"/>
      <c r="I9" s="629"/>
      <c r="J9" s="630"/>
    </row>
    <row r="10" spans="1:12" x14ac:dyDescent="0.35">
      <c r="A10" s="8"/>
      <c r="B10" s="36" t="s">
        <v>130</v>
      </c>
      <c r="C10" s="6">
        <v>3</v>
      </c>
      <c r="D10" s="145"/>
      <c r="E10" s="72"/>
      <c r="F10" s="72"/>
      <c r="G10" s="73"/>
      <c r="H10" s="631"/>
      <c r="I10" s="632"/>
      <c r="J10" s="633"/>
    </row>
    <row r="11" spans="1:12" ht="30" x14ac:dyDescent="0.35">
      <c r="A11" s="155">
        <v>-5.0399999999999991</v>
      </c>
      <c r="B11" s="36" t="s">
        <v>391</v>
      </c>
      <c r="C11" s="308" t="str">
        <f>CONCATENATE("IF 4,5&gt;&gt;SECTION 6")</f>
        <v>IF 4,5&gt;&gt;SECTION 6</v>
      </c>
      <c r="D11" s="309"/>
      <c r="E11" s="309"/>
      <c r="F11" s="309"/>
      <c r="G11" s="310"/>
      <c r="H11" s="565" t="s">
        <v>37</v>
      </c>
      <c r="I11" s="566"/>
      <c r="J11" s="567"/>
    </row>
    <row r="12" spans="1:12" x14ac:dyDescent="0.35">
      <c r="A12" s="7"/>
      <c r="B12" s="36" t="s">
        <v>332</v>
      </c>
      <c r="C12" s="6">
        <v>1</v>
      </c>
      <c r="D12" s="146"/>
      <c r="E12" s="146"/>
      <c r="F12" s="146"/>
      <c r="G12" s="146"/>
      <c r="H12" s="628"/>
      <c r="I12" s="629"/>
      <c r="J12" s="630"/>
    </row>
    <row r="13" spans="1:12" x14ac:dyDescent="0.35">
      <c r="A13" s="7"/>
      <c r="B13" s="36" t="s">
        <v>331</v>
      </c>
      <c r="C13" s="91">
        <v>2</v>
      </c>
      <c r="D13" s="143"/>
      <c r="E13" s="69"/>
      <c r="F13" s="69"/>
      <c r="G13" s="69"/>
      <c r="H13" s="628"/>
      <c r="I13" s="629"/>
      <c r="J13" s="630"/>
    </row>
    <row r="14" spans="1:12" x14ac:dyDescent="0.35">
      <c r="A14" s="7"/>
      <c r="B14" s="36" t="s">
        <v>330</v>
      </c>
      <c r="C14" s="91">
        <v>3</v>
      </c>
      <c r="D14" s="144"/>
      <c r="E14" s="103"/>
      <c r="F14" s="103"/>
      <c r="G14" s="103"/>
      <c r="H14" s="628"/>
      <c r="I14" s="629"/>
      <c r="J14" s="630"/>
    </row>
    <row r="15" spans="1:12" x14ac:dyDescent="0.35">
      <c r="A15" s="7"/>
      <c r="B15" s="224" t="s">
        <v>329</v>
      </c>
      <c r="C15" s="91">
        <v>4</v>
      </c>
      <c r="D15" s="144"/>
      <c r="E15" s="103"/>
      <c r="F15" s="103"/>
      <c r="G15" s="103"/>
      <c r="H15" s="628"/>
      <c r="I15" s="629"/>
      <c r="J15" s="630"/>
    </row>
    <row r="16" spans="1:12" x14ac:dyDescent="0.35">
      <c r="A16" s="110"/>
      <c r="B16" s="224" t="s">
        <v>328</v>
      </c>
      <c r="C16" s="91">
        <v>5</v>
      </c>
      <c r="D16" s="213"/>
      <c r="E16" s="182"/>
      <c r="F16" s="182"/>
      <c r="G16" s="182"/>
      <c r="H16" s="213"/>
      <c r="I16" s="182"/>
      <c r="J16" s="212"/>
    </row>
    <row r="17" spans="1:10" ht="20" x14ac:dyDescent="0.35">
      <c r="A17" s="635">
        <f>A11-0.01</f>
        <v>-5.0499999999999989</v>
      </c>
      <c r="B17" s="268" t="s">
        <v>392</v>
      </c>
      <c r="C17" s="466" t="s">
        <v>393</v>
      </c>
      <c r="D17" s="467"/>
      <c r="E17" s="467"/>
      <c r="F17" s="467"/>
      <c r="G17" s="637"/>
      <c r="H17" s="638" t="s">
        <v>394</v>
      </c>
      <c r="I17" s="639"/>
      <c r="J17" s="640"/>
    </row>
    <row r="18" spans="1:10" ht="20" x14ac:dyDescent="0.35">
      <c r="A18" s="636"/>
      <c r="B18" s="258" t="s">
        <v>395</v>
      </c>
      <c r="C18" s="259">
        <v>1</v>
      </c>
      <c r="D18" s="260"/>
      <c r="E18" s="260"/>
      <c r="F18" s="260"/>
      <c r="G18" s="269"/>
      <c r="H18" s="641"/>
      <c r="I18" s="642"/>
      <c r="J18" s="643"/>
    </row>
    <row r="19" spans="1:10" ht="20" x14ac:dyDescent="0.35">
      <c r="A19" s="636"/>
      <c r="B19" s="258" t="s">
        <v>396</v>
      </c>
      <c r="C19" s="259">
        <f t="shared" ref="C19:C24" si="0">+C18+1</f>
        <v>2</v>
      </c>
      <c r="D19" s="260"/>
      <c r="E19" s="260"/>
      <c r="F19" s="260"/>
      <c r="G19" s="269"/>
      <c r="H19" s="641"/>
      <c r="I19" s="642"/>
      <c r="J19" s="643"/>
    </row>
    <row r="20" spans="1:10" ht="20" x14ac:dyDescent="0.35">
      <c r="A20" s="636"/>
      <c r="B20" s="258" t="s">
        <v>397</v>
      </c>
      <c r="C20" s="259">
        <f t="shared" si="0"/>
        <v>3</v>
      </c>
      <c r="D20" s="260"/>
      <c r="E20" s="260"/>
      <c r="F20" s="260"/>
      <c r="G20" s="269"/>
      <c r="H20" s="641"/>
      <c r="I20" s="642"/>
      <c r="J20" s="643"/>
    </row>
    <row r="21" spans="1:10" ht="20" x14ac:dyDescent="0.35">
      <c r="A21" s="636"/>
      <c r="B21" s="258" t="s">
        <v>398</v>
      </c>
      <c r="C21" s="259">
        <f t="shared" si="0"/>
        <v>4</v>
      </c>
      <c r="D21" s="260"/>
      <c r="E21" s="260"/>
      <c r="F21" s="260"/>
      <c r="G21" s="269"/>
      <c r="H21" s="641"/>
      <c r="I21" s="642"/>
      <c r="J21" s="643"/>
    </row>
    <row r="22" spans="1:10" ht="20" x14ac:dyDescent="0.35">
      <c r="A22" s="636"/>
      <c r="B22" s="258" t="s">
        <v>399</v>
      </c>
      <c r="C22" s="259">
        <f t="shared" si="0"/>
        <v>5</v>
      </c>
      <c r="D22" s="260"/>
      <c r="E22" s="260"/>
      <c r="F22" s="260"/>
      <c r="G22" s="269"/>
      <c r="H22" s="641"/>
      <c r="I22" s="642"/>
      <c r="J22" s="643"/>
    </row>
    <row r="23" spans="1:10" ht="20" x14ac:dyDescent="0.35">
      <c r="A23" s="636"/>
      <c r="B23" s="258" t="s">
        <v>400</v>
      </c>
      <c r="C23" s="259">
        <f t="shared" si="0"/>
        <v>6</v>
      </c>
      <c r="D23" s="260"/>
      <c r="E23" s="260"/>
      <c r="F23" s="260"/>
      <c r="G23" s="269"/>
      <c r="H23" s="641"/>
      <c r="I23" s="642"/>
      <c r="J23" s="643"/>
    </row>
    <row r="24" spans="1:10" ht="20" x14ac:dyDescent="0.35">
      <c r="A24" s="636"/>
      <c r="B24" s="258" t="s">
        <v>401</v>
      </c>
      <c r="C24" s="259">
        <f t="shared" si="0"/>
        <v>7</v>
      </c>
      <c r="D24" s="260"/>
      <c r="E24" s="260"/>
      <c r="F24" s="260"/>
      <c r="G24" s="269"/>
      <c r="H24" s="641"/>
      <c r="I24" s="642"/>
      <c r="J24" s="643"/>
    </row>
    <row r="25" spans="1:10" x14ac:dyDescent="0.35">
      <c r="A25" s="257"/>
      <c r="B25" s="258" t="s">
        <v>24</v>
      </c>
      <c r="C25" s="259">
        <v>96</v>
      </c>
      <c r="D25" s="260"/>
      <c r="E25" s="260"/>
      <c r="F25" s="260"/>
      <c r="G25" s="269"/>
      <c r="H25" s="270"/>
      <c r="I25" s="270"/>
      <c r="J25" s="271"/>
    </row>
  </sheetData>
  <mergeCells count="14">
    <mergeCell ref="A2:B2"/>
    <mergeCell ref="H6:J10"/>
    <mergeCell ref="K3:K4"/>
    <mergeCell ref="L3:L4"/>
    <mergeCell ref="H5:J5"/>
    <mergeCell ref="A3:A4"/>
    <mergeCell ref="B3:B4"/>
    <mergeCell ref="C3:G4"/>
    <mergeCell ref="H3:J4"/>
    <mergeCell ref="H11:J15"/>
    <mergeCell ref="A17:A24"/>
    <mergeCell ref="C17:G17"/>
    <mergeCell ref="H17:J24"/>
    <mergeCell ref="C11:G11"/>
  </mergeCells>
  <pageMargins left="0.70866141732283472" right="0.70866141732283472" top="0.74803149606299213" bottom="0.74803149606299213" header="0.31496062992125984" footer="0.31496062992125984"/>
  <pageSetup paperSize="9" scale="77" fitToHeight="0" orientation="portrait" r:id="rId1"/>
  <headerFooter>
    <oddHeader>&amp;LGENDER_COVID_KYEOP_questionnaire_05_10_2020&amp;RResp ID:|__|__|__|__|__|__|__|__|</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A50B-AAF9-4D2D-9E29-32ACBEA6A8CB}">
  <sheetPr>
    <tabColor theme="0"/>
    <pageSetUpPr fitToPage="1"/>
  </sheetPr>
  <dimension ref="A1:M36"/>
  <sheetViews>
    <sheetView view="pageLayout" zoomScaleNormal="100" workbookViewId="0">
      <selection activeCell="B4" sqref="B4"/>
    </sheetView>
  </sheetViews>
  <sheetFormatPr defaultRowHeight="14.5" x14ac:dyDescent="0.35"/>
  <cols>
    <col min="1" max="1" width="21.08984375" style="35" bestFit="1" customWidth="1"/>
    <col min="2" max="2" width="35.08984375" customWidth="1"/>
    <col min="3" max="3" width="8.90625" customWidth="1"/>
    <col min="6" max="6" width="17.453125" customWidth="1"/>
    <col min="12" max="12" width="11.54296875" bestFit="1" customWidth="1"/>
  </cols>
  <sheetData>
    <row r="1" spans="1:13" s="4" customFormat="1" x14ac:dyDescent="0.35">
      <c r="A1" s="34" t="s">
        <v>0</v>
      </c>
      <c r="B1" s="1">
        <v>6</v>
      </c>
      <c r="C1" s="2" t="s">
        <v>115</v>
      </c>
      <c r="D1" s="2"/>
      <c r="E1" s="2"/>
      <c r="F1" s="2"/>
      <c r="G1" s="2"/>
      <c r="H1" s="3"/>
      <c r="I1" s="3"/>
      <c r="J1" s="3"/>
    </row>
    <row r="2" spans="1:13" s="4" customFormat="1" x14ac:dyDescent="0.35">
      <c r="A2" s="5" t="s">
        <v>94</v>
      </c>
      <c r="B2" s="402" t="s">
        <v>116</v>
      </c>
      <c r="C2" s="403"/>
      <c r="D2" s="403"/>
      <c r="E2" s="403"/>
      <c r="F2" s="659"/>
      <c r="G2" s="403"/>
      <c r="H2" s="403"/>
      <c r="I2" s="403"/>
      <c r="J2" s="509"/>
    </row>
    <row r="3" spans="1:13" ht="39.9" customHeight="1" x14ac:dyDescent="0.35">
      <c r="A3" s="75"/>
      <c r="B3" s="660" t="s">
        <v>117</v>
      </c>
      <c r="C3" s="660"/>
      <c r="D3" s="660"/>
      <c r="E3" s="14"/>
      <c r="F3" s="14"/>
      <c r="G3" s="14"/>
      <c r="H3" s="14"/>
      <c r="I3" s="14"/>
      <c r="J3" s="14"/>
      <c r="K3" s="14"/>
      <c r="L3" s="14"/>
      <c r="M3" s="14"/>
    </row>
    <row r="4" spans="1:13" ht="95.5" x14ac:dyDescent="0.35">
      <c r="A4" s="75"/>
      <c r="B4" s="74" t="s">
        <v>118</v>
      </c>
      <c r="C4" s="658" t="s">
        <v>196</v>
      </c>
      <c r="D4" s="662"/>
      <c r="E4" s="662"/>
      <c r="F4" s="662"/>
      <c r="G4" s="662"/>
      <c r="H4" s="662"/>
      <c r="I4" s="14"/>
      <c r="J4" s="14"/>
      <c r="K4" s="76"/>
      <c r="L4" s="14"/>
    </row>
    <row r="5" spans="1:13" x14ac:dyDescent="0.35">
      <c r="A5" s="75"/>
      <c r="B5" s="74"/>
      <c r="C5" s="77"/>
      <c r="D5" s="14"/>
      <c r="E5" s="14"/>
      <c r="F5" s="14"/>
      <c r="G5" s="14"/>
      <c r="H5" s="14"/>
      <c r="I5" s="14"/>
      <c r="J5" s="14"/>
      <c r="K5" s="78"/>
      <c r="L5" s="14"/>
    </row>
    <row r="6" spans="1:13" x14ac:dyDescent="0.35">
      <c r="A6" s="75"/>
      <c r="B6" s="74"/>
      <c r="C6" s="77"/>
      <c r="D6" s="14"/>
      <c r="E6" s="14"/>
      <c r="F6" s="14"/>
      <c r="G6" s="14"/>
      <c r="H6" s="14"/>
      <c r="I6" s="14"/>
      <c r="J6" s="14"/>
      <c r="K6" s="78"/>
      <c r="L6" s="14"/>
    </row>
    <row r="7" spans="1:13" x14ac:dyDescent="0.35">
      <c r="A7" s="67">
        <f>-B1-0.01</f>
        <v>-6.01</v>
      </c>
      <c r="B7" s="32" t="s">
        <v>119</v>
      </c>
      <c r="C7" s="540"/>
      <c r="D7" s="541"/>
      <c r="E7" s="541"/>
      <c r="F7" s="541"/>
      <c r="G7" s="542"/>
      <c r="H7" s="661" t="s">
        <v>37</v>
      </c>
      <c r="I7" s="661"/>
      <c r="J7" s="661"/>
      <c r="K7" s="14"/>
      <c r="L7" s="14"/>
    </row>
    <row r="8" spans="1:13" x14ac:dyDescent="0.35">
      <c r="A8" s="67"/>
      <c r="B8" s="39" t="str">
        <f>+CONCATENATE("codes to use in ",-A7," a. to g.")</f>
        <v>codes to use in 6.01 a. to g.</v>
      </c>
      <c r="C8" s="609"/>
      <c r="D8" s="610"/>
      <c r="E8" s="610"/>
      <c r="F8" s="610"/>
      <c r="G8" s="611"/>
      <c r="H8" s="661"/>
      <c r="I8" s="661"/>
      <c r="J8" s="661"/>
      <c r="K8" s="14"/>
      <c r="L8" s="14"/>
    </row>
    <row r="9" spans="1:13" x14ac:dyDescent="0.35">
      <c r="A9" s="67"/>
      <c r="B9" s="32" t="s">
        <v>40</v>
      </c>
      <c r="C9" s="15">
        <v>1</v>
      </c>
      <c r="D9" s="540"/>
      <c r="E9" s="541"/>
      <c r="F9" s="541"/>
      <c r="G9" s="542"/>
      <c r="H9" s="661"/>
      <c r="I9" s="661"/>
      <c r="J9" s="661"/>
      <c r="K9" s="14"/>
      <c r="L9" s="14"/>
    </row>
    <row r="10" spans="1:13" x14ac:dyDescent="0.35">
      <c r="A10" s="67"/>
      <c r="B10" s="32" t="s">
        <v>44</v>
      </c>
      <c r="C10" s="15">
        <v>2</v>
      </c>
      <c r="D10" s="609"/>
      <c r="E10" s="610"/>
      <c r="F10" s="610"/>
      <c r="G10" s="611"/>
      <c r="H10" s="661"/>
      <c r="I10" s="661"/>
      <c r="J10" s="661"/>
      <c r="K10" s="14"/>
      <c r="L10" s="14"/>
    </row>
    <row r="11" spans="1:13" ht="14.4" customHeight="1" x14ac:dyDescent="0.35">
      <c r="A11" s="66">
        <f>A7-0.01</f>
        <v>-6.02</v>
      </c>
      <c r="B11" s="32" t="s">
        <v>120</v>
      </c>
      <c r="C11" s="377"/>
      <c r="D11" s="378"/>
      <c r="E11" s="378"/>
      <c r="F11" s="378"/>
      <c r="G11" s="379"/>
      <c r="H11" s="661" t="s">
        <v>37</v>
      </c>
      <c r="I11" s="661"/>
      <c r="J11" s="661"/>
      <c r="K11" s="14"/>
      <c r="L11" s="14"/>
    </row>
    <row r="12" spans="1:13" x14ac:dyDescent="0.35">
      <c r="A12" s="67"/>
      <c r="B12" s="39" t="str">
        <f>+CONCATENATE("codes to use in ",-A11," a. to g.")</f>
        <v>codes to use in 6.02 a. to g.</v>
      </c>
      <c r="C12" s="380"/>
      <c r="D12" s="381"/>
      <c r="E12" s="381"/>
      <c r="F12" s="381"/>
      <c r="G12" s="382"/>
      <c r="H12" s="661"/>
      <c r="I12" s="661"/>
      <c r="J12" s="661"/>
      <c r="K12" s="14"/>
      <c r="L12" s="14"/>
    </row>
    <row r="13" spans="1:13" x14ac:dyDescent="0.35">
      <c r="A13" s="67"/>
      <c r="B13" s="32" t="s">
        <v>121</v>
      </c>
      <c r="C13" s="15">
        <v>1</v>
      </c>
      <c r="D13" s="540"/>
      <c r="E13" s="541"/>
      <c r="F13" s="541"/>
      <c r="G13" s="542"/>
      <c r="H13" s="661"/>
      <c r="I13" s="661"/>
      <c r="J13" s="661"/>
      <c r="K13" s="14"/>
      <c r="L13" s="14"/>
    </row>
    <row r="14" spans="1:13" x14ac:dyDescent="0.35">
      <c r="A14" s="68"/>
      <c r="B14" s="32" t="s">
        <v>122</v>
      </c>
      <c r="C14" s="15">
        <v>2</v>
      </c>
      <c r="D14" s="609"/>
      <c r="E14" s="610"/>
      <c r="F14" s="610"/>
      <c r="G14" s="611"/>
      <c r="H14" s="661"/>
      <c r="I14" s="661"/>
      <c r="J14" s="661"/>
      <c r="K14" s="14"/>
      <c r="L14" s="14"/>
    </row>
    <row r="15" spans="1:13" ht="14.4" customHeight="1" x14ac:dyDescent="0.35">
      <c r="A15" s="66">
        <f>A11-0.01</f>
        <v>-6.0299999999999994</v>
      </c>
      <c r="B15" s="32" t="s">
        <v>123</v>
      </c>
      <c r="C15" s="377"/>
      <c r="D15" s="378"/>
      <c r="E15" s="378"/>
      <c r="F15" s="378"/>
      <c r="G15" s="379"/>
      <c r="H15" s="661" t="s">
        <v>37</v>
      </c>
      <c r="I15" s="661"/>
      <c r="J15" s="661"/>
      <c r="K15" s="14"/>
      <c r="L15" s="14"/>
    </row>
    <row r="16" spans="1:13" x14ac:dyDescent="0.35">
      <c r="A16" s="67"/>
      <c r="B16" s="39" t="str">
        <f>+CONCATENATE("codes to use in ",-A15," a. to c.")</f>
        <v>codes to use in 6.03 a. to c.</v>
      </c>
      <c r="C16" s="380"/>
      <c r="D16" s="381"/>
      <c r="E16" s="381"/>
      <c r="F16" s="381"/>
      <c r="G16" s="382"/>
      <c r="H16" s="661"/>
      <c r="I16" s="661"/>
      <c r="J16" s="661"/>
      <c r="K16" s="14"/>
      <c r="L16" s="14"/>
    </row>
    <row r="17" spans="1:13" x14ac:dyDescent="0.35">
      <c r="A17" s="67"/>
      <c r="B17" s="32" t="s">
        <v>124</v>
      </c>
      <c r="C17" s="15">
        <v>1</v>
      </c>
      <c r="D17" s="540"/>
      <c r="E17" s="541"/>
      <c r="F17" s="541"/>
      <c r="G17" s="542"/>
      <c r="H17" s="661"/>
      <c r="I17" s="661"/>
      <c r="J17" s="661"/>
      <c r="K17" s="14"/>
      <c r="L17" s="14"/>
    </row>
    <row r="18" spans="1:13" x14ac:dyDescent="0.35">
      <c r="A18" s="68"/>
      <c r="B18" s="32" t="s">
        <v>125</v>
      </c>
      <c r="C18" s="15">
        <v>2</v>
      </c>
      <c r="D18" s="609"/>
      <c r="E18" s="610"/>
      <c r="F18" s="610"/>
      <c r="G18" s="611"/>
      <c r="H18" s="661"/>
      <c r="I18" s="661"/>
      <c r="J18" s="661"/>
      <c r="K18" s="14"/>
      <c r="L18" s="14"/>
    </row>
    <row r="19" spans="1:13" ht="21" customHeight="1" x14ac:dyDescent="0.35">
      <c r="A19" s="75"/>
      <c r="B19" s="657"/>
      <c r="C19" s="14"/>
      <c r="D19" s="14"/>
      <c r="E19" s="14"/>
      <c r="F19" s="14"/>
      <c r="G19" s="14"/>
      <c r="H19" s="14"/>
      <c r="I19" s="14"/>
      <c r="J19" s="14"/>
      <c r="K19" s="14"/>
      <c r="L19" s="14"/>
      <c r="M19" s="14"/>
    </row>
    <row r="20" spans="1:13" x14ac:dyDescent="0.35">
      <c r="B20" s="658"/>
      <c r="C20" s="449">
        <f>A7</f>
        <v>-6.01</v>
      </c>
      <c r="D20" s="450"/>
      <c r="E20" s="451"/>
      <c r="F20" s="449">
        <f>C20-0.01</f>
        <v>-6.02</v>
      </c>
      <c r="G20" s="450"/>
      <c r="H20" s="451"/>
      <c r="I20" s="449">
        <f>F20-0.01</f>
        <v>-6.0299999999999994</v>
      </c>
      <c r="J20" s="450"/>
      <c r="K20" s="450"/>
      <c r="L20" s="652" t="s">
        <v>193</v>
      </c>
      <c r="M20" s="653"/>
    </row>
    <row r="21" spans="1:13" ht="33.15" customHeight="1" x14ac:dyDescent="0.35">
      <c r="C21" s="457" t="s">
        <v>119</v>
      </c>
      <c r="D21" s="458"/>
      <c r="E21" s="459"/>
      <c r="F21" s="457" t="s">
        <v>120</v>
      </c>
      <c r="G21" s="458"/>
      <c r="H21" s="459"/>
      <c r="I21" s="457" t="s">
        <v>123</v>
      </c>
      <c r="J21" s="458"/>
      <c r="K21" s="459"/>
      <c r="L21" s="137">
        <v>1</v>
      </c>
      <c r="M21" s="151">
        <v>2</v>
      </c>
    </row>
    <row r="22" spans="1:13" x14ac:dyDescent="0.35">
      <c r="A22" s="9" t="s">
        <v>29</v>
      </c>
      <c r="B22" s="573" t="s">
        <v>179</v>
      </c>
      <c r="C22" s="433" t="s">
        <v>37</v>
      </c>
      <c r="D22" s="434"/>
      <c r="E22" s="435"/>
      <c r="F22" s="433" t="s">
        <v>37</v>
      </c>
      <c r="G22" s="434"/>
      <c r="H22" s="435"/>
      <c r="I22" s="433" t="s">
        <v>37</v>
      </c>
      <c r="J22" s="434"/>
      <c r="K22" s="435"/>
      <c r="L22" s="649" t="s">
        <v>194</v>
      </c>
      <c r="M22" s="650" t="s">
        <v>195</v>
      </c>
    </row>
    <row r="23" spans="1:13" ht="31.5" customHeight="1" x14ac:dyDescent="0.35">
      <c r="A23" s="79" t="s">
        <v>126</v>
      </c>
      <c r="B23" s="574"/>
      <c r="C23" s="380" t="str">
        <f>+CONCATENATE("(IF NO »",-$I$20,A22,")")</f>
        <v>(IF NO »6.03a.)</v>
      </c>
      <c r="D23" s="381"/>
      <c r="E23" s="382"/>
      <c r="F23" s="654"/>
      <c r="G23" s="655"/>
      <c r="H23" s="656"/>
      <c r="I23" s="380" t="str">
        <f>+CONCATENATE("(IF ",-$C$20,A22,"=NO)")</f>
        <v>(IF 6.01a.=NO)</v>
      </c>
      <c r="J23" s="381"/>
      <c r="K23" s="382"/>
      <c r="L23" s="649"/>
      <c r="M23" s="651"/>
    </row>
    <row r="24" spans="1:13" x14ac:dyDescent="0.35">
      <c r="A24" s="9" t="s">
        <v>30</v>
      </c>
      <c r="B24" s="573" t="s">
        <v>177</v>
      </c>
      <c r="C24" s="433" t="s">
        <v>37</v>
      </c>
      <c r="D24" s="434"/>
      <c r="E24" s="435"/>
      <c r="F24" s="433" t="s">
        <v>37</v>
      </c>
      <c r="G24" s="434"/>
      <c r="H24" s="435"/>
      <c r="I24" s="433" t="s">
        <v>37</v>
      </c>
      <c r="J24" s="434"/>
      <c r="K24" s="435"/>
      <c r="L24" s="649" t="s">
        <v>195</v>
      </c>
      <c r="M24" s="650" t="s">
        <v>194</v>
      </c>
    </row>
    <row r="25" spans="1:13" ht="24" customHeight="1" x14ac:dyDescent="0.35">
      <c r="A25" s="8"/>
      <c r="B25" s="574"/>
      <c r="C25" s="380" t="str">
        <f>+CONCATENATE("(IF NO »",-$I$20,A24,")")</f>
        <v>(IF NO »6.03b.)</v>
      </c>
      <c r="D25" s="381"/>
      <c r="E25" s="382"/>
      <c r="F25" s="654"/>
      <c r="G25" s="655"/>
      <c r="H25" s="656"/>
      <c r="I25" s="380" t="str">
        <f>+CONCATENATE("(IF ",-$C$20,A24,"=NO)")</f>
        <v>(IF 6.01b.=NO)</v>
      </c>
      <c r="J25" s="381"/>
      <c r="K25" s="382"/>
      <c r="L25" s="649"/>
      <c r="M25" s="651"/>
    </row>
    <row r="26" spans="1:13" ht="32" x14ac:dyDescent="0.35">
      <c r="A26" s="9" t="s">
        <v>31</v>
      </c>
      <c r="B26" s="17" t="s">
        <v>178</v>
      </c>
      <c r="C26" s="433" t="s">
        <v>37</v>
      </c>
      <c r="D26" s="434"/>
      <c r="E26" s="435"/>
      <c r="F26" s="433" t="s">
        <v>37</v>
      </c>
      <c r="G26" s="434"/>
      <c r="H26" s="435"/>
      <c r="I26" s="433" t="s">
        <v>37</v>
      </c>
      <c r="J26" s="434"/>
      <c r="K26" s="435"/>
      <c r="L26" s="649" t="s">
        <v>194</v>
      </c>
      <c r="M26" s="650" t="s">
        <v>195</v>
      </c>
    </row>
    <row r="27" spans="1:13" x14ac:dyDescent="0.35">
      <c r="A27" s="79" t="s">
        <v>126</v>
      </c>
      <c r="B27" s="18"/>
      <c r="C27" s="380" t="str">
        <f>+CONCATENATE("(IF NO »",-$I$20,A26,")")</f>
        <v>(IF NO »6.03c.)</v>
      </c>
      <c r="D27" s="381"/>
      <c r="E27" s="382"/>
      <c r="F27" s="654"/>
      <c r="G27" s="655"/>
      <c r="H27" s="656"/>
      <c r="I27" s="380" t="str">
        <f>+CONCATENATE("(IF ",-$C$20,A26,"=NO)")</f>
        <v>(IF 6.01c.=NO)</v>
      </c>
      <c r="J27" s="381"/>
      <c r="K27" s="382"/>
      <c r="L27" s="649"/>
      <c r="M27" s="651"/>
    </row>
    <row r="28" spans="1:13" x14ac:dyDescent="0.35">
      <c r="A28" s="75"/>
      <c r="B28" s="14"/>
      <c r="C28" s="14"/>
      <c r="D28" s="14"/>
      <c r="E28" s="14"/>
      <c r="F28" s="14"/>
      <c r="G28" s="14"/>
      <c r="H28" s="14"/>
      <c r="I28" s="14"/>
      <c r="J28" s="14"/>
      <c r="K28" s="14"/>
      <c r="L28" s="14"/>
      <c r="M28" s="14"/>
    </row>
    <row r="29" spans="1:13" ht="14.4" customHeight="1" x14ac:dyDescent="0.35">
      <c r="A29"/>
    </row>
    <row r="30" spans="1:13" ht="35.9" customHeight="1" x14ac:dyDescent="0.35">
      <c r="A30"/>
    </row>
    <row r="31" spans="1:13" ht="176.25" customHeight="1" x14ac:dyDescent="0.35">
      <c r="A31"/>
    </row>
    <row r="32" spans="1:13" ht="97.4" customHeight="1" x14ac:dyDescent="0.35">
      <c r="A32"/>
    </row>
    <row r="33" spans="1:13" x14ac:dyDescent="0.35">
      <c r="A33" s="75"/>
      <c r="B33" s="14"/>
      <c r="C33" s="14"/>
      <c r="D33" s="14"/>
      <c r="E33" s="14"/>
      <c r="F33" s="14"/>
      <c r="G33" s="14"/>
      <c r="H33" s="14"/>
      <c r="I33" s="14"/>
      <c r="J33" s="14"/>
      <c r="K33" s="14"/>
      <c r="L33" s="14"/>
      <c r="M33" s="14"/>
    </row>
    <row r="34" spans="1:13" x14ac:dyDescent="0.35">
      <c r="A34" s="75"/>
      <c r="B34" s="14"/>
      <c r="C34" s="14"/>
      <c r="D34" s="14"/>
      <c r="E34" s="14"/>
      <c r="F34" s="14"/>
      <c r="G34" s="14"/>
      <c r="H34" s="14"/>
      <c r="I34" s="14"/>
      <c r="J34" s="14"/>
      <c r="K34" s="14"/>
      <c r="L34" s="14"/>
      <c r="M34" s="14"/>
    </row>
    <row r="35" spans="1:13" x14ac:dyDescent="0.35">
      <c r="A35" s="75"/>
      <c r="B35" s="14"/>
      <c r="C35" s="14"/>
      <c r="D35" s="14"/>
      <c r="E35" s="14"/>
      <c r="F35" s="14"/>
      <c r="G35" s="14"/>
      <c r="H35" s="14"/>
      <c r="I35" s="14"/>
      <c r="J35" s="14"/>
      <c r="K35" s="14"/>
      <c r="L35" s="14"/>
      <c r="M35" s="14"/>
    </row>
    <row r="36" spans="1:13" x14ac:dyDescent="0.35">
      <c r="A36" s="75"/>
      <c r="B36" s="14"/>
      <c r="C36" s="14"/>
      <c r="D36" s="14"/>
      <c r="E36" s="14"/>
      <c r="F36" s="14"/>
      <c r="G36" s="14"/>
      <c r="H36" s="14"/>
      <c r="I36" s="14"/>
      <c r="J36" s="14"/>
      <c r="K36" s="14"/>
      <c r="L36" s="14"/>
      <c r="M36" s="14"/>
    </row>
  </sheetData>
  <mergeCells count="46">
    <mergeCell ref="B19:B20"/>
    <mergeCell ref="B2:J2"/>
    <mergeCell ref="B3:D3"/>
    <mergeCell ref="C7:G8"/>
    <mergeCell ref="H7:J10"/>
    <mergeCell ref="D9:G10"/>
    <mergeCell ref="C11:G12"/>
    <mergeCell ref="H11:J14"/>
    <mergeCell ref="D13:G14"/>
    <mergeCell ref="C15:G16"/>
    <mergeCell ref="H15:J18"/>
    <mergeCell ref="D17:G18"/>
    <mergeCell ref="C20:E20"/>
    <mergeCell ref="F20:H20"/>
    <mergeCell ref="I20:K20"/>
    <mergeCell ref="C4:H4"/>
    <mergeCell ref="C21:E21"/>
    <mergeCell ref="F21:H21"/>
    <mergeCell ref="I21:K21"/>
    <mergeCell ref="B22:B23"/>
    <mergeCell ref="C22:E22"/>
    <mergeCell ref="F22:H22"/>
    <mergeCell ref="I22:K22"/>
    <mergeCell ref="C23:E23"/>
    <mergeCell ref="F23:H23"/>
    <mergeCell ref="I23:K23"/>
    <mergeCell ref="B24:B25"/>
    <mergeCell ref="C24:E24"/>
    <mergeCell ref="F24:H24"/>
    <mergeCell ref="I24:K24"/>
    <mergeCell ref="C25:E25"/>
    <mergeCell ref="F25:H25"/>
    <mergeCell ref="I25:K25"/>
    <mergeCell ref="C26:E26"/>
    <mergeCell ref="F26:H26"/>
    <mergeCell ref="I26:K26"/>
    <mergeCell ref="C27:E27"/>
    <mergeCell ref="F27:H27"/>
    <mergeCell ref="I27:K27"/>
    <mergeCell ref="L24:L25"/>
    <mergeCell ref="M24:M25"/>
    <mergeCell ref="L26:L27"/>
    <mergeCell ref="M26:M27"/>
    <mergeCell ref="L20:M20"/>
    <mergeCell ref="L22:L23"/>
    <mergeCell ref="M22:M23"/>
  </mergeCells>
  <pageMargins left="0.70866141732283472" right="0.70866141732283472" top="0.74803149606299213" bottom="0.74803149606299213" header="0.31496062992125984" footer="0.31496062992125984"/>
  <pageSetup paperSize="9" scale="79" fitToHeight="0" orientation="landscape" r:id="rId1"/>
  <headerFooter>
    <oddHeader>&amp;LGENDER_COVID_KYEOP_questionnaire_05_10_2020&amp;RResp ID:|__|__|__|__|__|__|__|__|</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47F9-5D0E-44CF-90B5-907ACB461702}">
  <sheetPr>
    <tabColor theme="0"/>
    <pageSetUpPr fitToPage="1"/>
  </sheetPr>
  <dimension ref="A1:M84"/>
  <sheetViews>
    <sheetView view="pageLayout" topLeftCell="A54" zoomScaleNormal="115" workbookViewId="0">
      <selection activeCell="B56" sqref="B56"/>
    </sheetView>
  </sheetViews>
  <sheetFormatPr defaultRowHeight="14.5" x14ac:dyDescent="0.35"/>
  <cols>
    <col min="2" max="2" width="31.6328125" customWidth="1"/>
    <col min="3" max="3" width="12.453125" customWidth="1"/>
    <col min="12" max="12" width="15.453125" style="28" customWidth="1"/>
    <col min="13" max="13" width="8.90625" style="28"/>
  </cols>
  <sheetData>
    <row r="1" spans="1:13" s="12" customFormat="1" ht="14" x14ac:dyDescent="0.3">
      <c r="A1" s="38" t="s">
        <v>0</v>
      </c>
      <c r="B1" s="1">
        <v>7</v>
      </c>
      <c r="C1" s="21" t="s">
        <v>56</v>
      </c>
      <c r="D1" s="21"/>
      <c r="E1" s="21"/>
      <c r="F1" s="21"/>
      <c r="G1" s="21"/>
      <c r="H1" s="22"/>
      <c r="I1" s="22"/>
      <c r="J1" s="22"/>
      <c r="K1" s="28"/>
    </row>
    <row r="2" spans="1:13" s="13" customFormat="1" ht="14" x14ac:dyDescent="0.3">
      <c r="A2" s="19" t="s">
        <v>310</v>
      </c>
      <c r="B2" s="403" t="s">
        <v>70</v>
      </c>
      <c r="C2" s="403"/>
      <c r="D2" s="403"/>
      <c r="E2" s="403"/>
      <c r="F2" s="403"/>
      <c r="G2" s="403"/>
      <c r="H2" s="403"/>
      <c r="I2" s="403"/>
      <c r="J2" s="509"/>
      <c r="K2" s="28"/>
    </row>
    <row r="3" spans="1:13" s="13" customFormat="1" ht="50.25" customHeight="1" x14ac:dyDescent="0.3">
      <c r="A3" s="42"/>
      <c r="B3" s="45" t="s">
        <v>61</v>
      </c>
      <c r="C3" s="43"/>
      <c r="D3" s="43"/>
      <c r="E3" s="43"/>
      <c r="F3" s="43"/>
      <c r="G3" s="43"/>
      <c r="H3" s="43"/>
      <c r="I3" s="43"/>
      <c r="J3" s="44"/>
      <c r="K3" s="28"/>
    </row>
    <row r="4" spans="1:13" ht="49.5" customHeight="1" x14ac:dyDescent="0.35">
      <c r="A4" s="66">
        <f>-B1-0.01</f>
        <v>-7.01</v>
      </c>
      <c r="B4" s="37" t="s">
        <v>300</v>
      </c>
      <c r="C4" s="370" t="s">
        <v>243</v>
      </c>
      <c r="D4" s="371"/>
      <c r="E4" s="371"/>
      <c r="F4" s="371"/>
      <c r="G4" s="372"/>
      <c r="H4" s="663" t="s">
        <v>37</v>
      </c>
      <c r="I4" s="664"/>
      <c r="J4" s="665"/>
      <c r="K4" s="28"/>
      <c r="L4" s="14"/>
      <c r="M4"/>
    </row>
    <row r="5" spans="1:13" ht="14.4" customHeight="1" x14ac:dyDescent="0.35">
      <c r="A5" s="67">
        <f>A4-0.01</f>
        <v>-7.02</v>
      </c>
      <c r="B5" s="32" t="s">
        <v>77</v>
      </c>
      <c r="C5" s="688" t="s">
        <v>236</v>
      </c>
      <c r="D5" s="689"/>
      <c r="E5" s="689"/>
      <c r="F5" s="689"/>
      <c r="G5" s="690"/>
      <c r="H5" s="663" t="s">
        <v>37</v>
      </c>
      <c r="I5" s="664"/>
      <c r="J5" s="665"/>
      <c r="K5" s="28"/>
      <c r="L5" s="14"/>
      <c r="M5"/>
    </row>
    <row r="6" spans="1:13" x14ac:dyDescent="0.35">
      <c r="A6" s="67"/>
      <c r="B6" s="39" t="str">
        <f>+CONCATENATE("codes to use in ",-A5," a. to h.")</f>
        <v>codes to use in 7.02 a. to h.</v>
      </c>
      <c r="C6" s="691"/>
      <c r="D6" s="692"/>
      <c r="E6" s="692"/>
      <c r="F6" s="692"/>
      <c r="G6" s="693"/>
      <c r="H6" s="666"/>
      <c r="I6" s="667"/>
      <c r="J6" s="668"/>
      <c r="K6" s="28"/>
      <c r="L6" s="14"/>
      <c r="M6"/>
    </row>
    <row r="7" spans="1:13" x14ac:dyDescent="0.35">
      <c r="A7" s="67"/>
      <c r="B7" s="32" t="s">
        <v>57</v>
      </c>
      <c r="C7" s="15">
        <v>1</v>
      </c>
      <c r="D7" s="158"/>
      <c r="E7" s="46"/>
      <c r="F7" s="46"/>
      <c r="G7" s="47"/>
      <c r="H7" s="666"/>
      <c r="I7" s="667"/>
      <c r="J7" s="668"/>
      <c r="K7" s="28"/>
      <c r="L7" s="14"/>
      <c r="M7"/>
    </row>
    <row r="8" spans="1:13" x14ac:dyDescent="0.35">
      <c r="A8" s="67"/>
      <c r="B8" s="32" t="s">
        <v>47</v>
      </c>
      <c r="C8" s="15">
        <v>2</v>
      </c>
      <c r="D8" s="159"/>
      <c r="E8" s="14"/>
      <c r="F8" s="14"/>
      <c r="G8" s="48"/>
      <c r="H8" s="666"/>
      <c r="I8" s="667"/>
      <c r="J8" s="668"/>
      <c r="K8" s="28"/>
      <c r="L8" s="14"/>
      <c r="M8"/>
    </row>
    <row r="9" spans="1:13" x14ac:dyDescent="0.35">
      <c r="A9" s="67"/>
      <c r="B9" s="32" t="s">
        <v>49</v>
      </c>
      <c r="C9" s="15">
        <v>3</v>
      </c>
      <c r="D9" s="159"/>
      <c r="E9" s="14"/>
      <c r="F9" s="14"/>
      <c r="G9" s="48"/>
      <c r="H9" s="666"/>
      <c r="I9" s="667"/>
      <c r="J9" s="668"/>
      <c r="K9" s="28"/>
      <c r="L9" s="14"/>
      <c r="M9"/>
    </row>
    <row r="10" spans="1:13" x14ac:dyDescent="0.35">
      <c r="A10" s="67"/>
      <c r="B10" s="32" t="s">
        <v>58</v>
      </c>
      <c r="C10" s="15">
        <v>4</v>
      </c>
      <c r="D10" s="159"/>
      <c r="E10" s="14"/>
      <c r="F10" s="14"/>
      <c r="G10" s="48"/>
      <c r="H10" s="666"/>
      <c r="I10" s="667"/>
      <c r="J10" s="668"/>
      <c r="K10" s="28"/>
      <c r="L10" s="14"/>
      <c r="M10"/>
    </row>
    <row r="11" spans="1:13" x14ac:dyDescent="0.35">
      <c r="A11" s="67"/>
      <c r="B11" s="32" t="s">
        <v>50</v>
      </c>
      <c r="C11" s="15">
        <v>5</v>
      </c>
      <c r="D11" s="159"/>
      <c r="E11" s="14"/>
      <c r="F11" s="14"/>
      <c r="G11" s="48"/>
      <c r="H11" s="666"/>
      <c r="I11" s="667"/>
      <c r="J11" s="668"/>
      <c r="K11" s="28"/>
      <c r="L11" s="14"/>
      <c r="M11"/>
    </row>
    <row r="12" spans="1:13" x14ac:dyDescent="0.35">
      <c r="A12" s="67"/>
      <c r="B12" s="32" t="s">
        <v>51</v>
      </c>
      <c r="C12" s="15">
        <v>6</v>
      </c>
      <c r="D12" s="159"/>
      <c r="E12" s="14"/>
      <c r="F12" s="14"/>
      <c r="G12" s="48"/>
      <c r="H12" s="666"/>
      <c r="I12" s="667"/>
      <c r="J12" s="668"/>
      <c r="K12" s="28"/>
      <c r="L12" s="14"/>
      <c r="M12"/>
    </row>
    <row r="13" spans="1:13" x14ac:dyDescent="0.35">
      <c r="A13" s="67"/>
      <c r="B13" s="32" t="s">
        <v>237</v>
      </c>
      <c r="C13" s="15">
        <v>7</v>
      </c>
      <c r="D13" s="159"/>
      <c r="E13" s="14"/>
      <c r="F13" s="14"/>
      <c r="G13" s="48"/>
      <c r="H13" s="666"/>
      <c r="I13" s="667"/>
      <c r="J13" s="668"/>
      <c r="K13" s="28"/>
      <c r="L13" s="14"/>
      <c r="M13"/>
    </row>
    <row r="14" spans="1:13" x14ac:dyDescent="0.35">
      <c r="A14" s="67"/>
      <c r="B14" s="32" t="s">
        <v>59</v>
      </c>
      <c r="C14" s="15">
        <v>8</v>
      </c>
      <c r="D14" s="29"/>
      <c r="E14" s="26"/>
      <c r="F14" s="26"/>
      <c r="G14" s="27"/>
      <c r="H14" s="669"/>
      <c r="I14" s="670"/>
      <c r="J14" s="671"/>
      <c r="K14" s="28"/>
      <c r="L14" s="14"/>
      <c r="M14"/>
    </row>
    <row r="15" spans="1:13" x14ac:dyDescent="0.35">
      <c r="A15" s="62">
        <f>A5-0.01</f>
        <v>-7.0299999999999994</v>
      </c>
      <c r="B15" s="64" t="s">
        <v>64</v>
      </c>
      <c r="C15" s="81"/>
      <c r="D15" s="46"/>
      <c r="E15" s="46"/>
      <c r="F15" s="46"/>
      <c r="G15" s="47"/>
      <c r="H15" s="663" t="s">
        <v>37</v>
      </c>
      <c r="I15" s="664"/>
      <c r="J15" s="665"/>
      <c r="K15" s="28"/>
      <c r="L15" s="14"/>
      <c r="M15"/>
    </row>
    <row r="16" spans="1:13" x14ac:dyDescent="0.35">
      <c r="A16" s="25"/>
      <c r="B16" s="64" t="str">
        <f>+CONCATENATE("codes to use in ",-A5," a. to h.")</f>
        <v>codes to use in 7.02 a. to h.</v>
      </c>
      <c r="C16" s="18"/>
      <c r="D16" s="26"/>
      <c r="E16" s="26"/>
      <c r="F16" s="26"/>
      <c r="G16" s="27"/>
      <c r="H16" s="666"/>
      <c r="I16" s="667"/>
      <c r="J16" s="668"/>
      <c r="K16" s="28"/>
      <c r="L16" s="14"/>
      <c r="M16"/>
    </row>
    <row r="17" spans="1:13" x14ac:dyDescent="0.35">
      <c r="A17" s="25"/>
      <c r="B17" s="82" t="s">
        <v>78</v>
      </c>
      <c r="C17" s="15">
        <v>1</v>
      </c>
      <c r="D17" s="46"/>
      <c r="E17" s="46"/>
      <c r="F17" s="46"/>
      <c r="G17" s="47"/>
      <c r="H17" s="666"/>
      <c r="I17" s="667"/>
      <c r="J17" s="668"/>
      <c r="K17" s="28"/>
      <c r="L17" s="14"/>
      <c r="M17"/>
    </row>
    <row r="18" spans="1:13" x14ac:dyDescent="0.35">
      <c r="A18" s="25"/>
      <c r="B18" s="82" t="s">
        <v>107</v>
      </c>
      <c r="C18" s="15">
        <v>2</v>
      </c>
      <c r="D18" s="14"/>
      <c r="E18" s="14"/>
      <c r="F18" s="14"/>
      <c r="G18" s="48"/>
      <c r="H18" s="666"/>
      <c r="I18" s="667"/>
      <c r="J18" s="668"/>
      <c r="K18" s="28"/>
      <c r="L18" s="14"/>
      <c r="M18"/>
    </row>
    <row r="19" spans="1:13" x14ac:dyDescent="0.35">
      <c r="A19" s="25"/>
      <c r="B19" s="82" t="s">
        <v>108</v>
      </c>
      <c r="C19" s="15">
        <v>3</v>
      </c>
      <c r="D19" s="14"/>
      <c r="E19" s="14"/>
      <c r="F19" s="14"/>
      <c r="G19" s="48"/>
      <c r="H19" s="666"/>
      <c r="I19" s="667"/>
      <c r="J19" s="668"/>
      <c r="K19" s="28"/>
      <c r="L19" s="14"/>
      <c r="M19"/>
    </row>
    <row r="20" spans="1:13" x14ac:dyDescent="0.35">
      <c r="A20" s="25"/>
      <c r="B20" s="82" t="s">
        <v>109</v>
      </c>
      <c r="C20" s="15">
        <v>4</v>
      </c>
      <c r="D20" s="14"/>
      <c r="E20" s="14"/>
      <c r="F20" s="14"/>
      <c r="G20" s="48"/>
      <c r="H20" s="666"/>
      <c r="I20" s="667"/>
      <c r="J20" s="668"/>
      <c r="K20" s="28"/>
      <c r="L20" s="14"/>
      <c r="M20"/>
    </row>
    <row r="21" spans="1:13" x14ac:dyDescent="0.35">
      <c r="A21" s="25"/>
      <c r="B21" s="82" t="s">
        <v>110</v>
      </c>
      <c r="C21" s="15">
        <v>5</v>
      </c>
      <c r="D21" s="14"/>
      <c r="E21" s="14"/>
      <c r="F21" s="14"/>
      <c r="G21" s="48"/>
      <c r="H21" s="666"/>
      <c r="I21" s="667"/>
      <c r="J21" s="668"/>
      <c r="K21" s="28"/>
      <c r="L21" s="14"/>
      <c r="M21"/>
    </row>
    <row r="22" spans="1:13" x14ac:dyDescent="0.35">
      <c r="A22" s="25"/>
      <c r="B22" s="82" t="s">
        <v>111</v>
      </c>
      <c r="C22" s="15">
        <v>6</v>
      </c>
      <c r="D22" s="14"/>
      <c r="E22" s="14"/>
      <c r="F22" s="14"/>
      <c r="G22" s="48"/>
      <c r="H22" s="666"/>
      <c r="I22" s="667"/>
      <c r="J22" s="668"/>
      <c r="K22" s="28"/>
      <c r="L22" s="14"/>
      <c r="M22"/>
    </row>
    <row r="23" spans="1:13" x14ac:dyDescent="0.35">
      <c r="A23" s="25"/>
      <c r="B23" s="82" t="s">
        <v>112</v>
      </c>
      <c r="C23" s="15">
        <v>7</v>
      </c>
      <c r="D23" s="14"/>
      <c r="E23" s="14"/>
      <c r="F23" s="14"/>
      <c r="G23" s="48"/>
      <c r="H23" s="666"/>
      <c r="I23" s="667"/>
      <c r="J23" s="668"/>
      <c r="K23" s="28"/>
      <c r="L23" s="14"/>
      <c r="M23"/>
    </row>
    <row r="24" spans="1:13" x14ac:dyDescent="0.35">
      <c r="A24" s="25"/>
      <c r="B24" s="82" t="s">
        <v>113</v>
      </c>
      <c r="C24" s="15">
        <v>8</v>
      </c>
      <c r="D24" s="14"/>
      <c r="E24" s="14"/>
      <c r="F24" s="14"/>
      <c r="G24" s="48"/>
      <c r="H24" s="666"/>
      <c r="I24" s="667"/>
      <c r="J24" s="668"/>
      <c r="K24" s="28"/>
      <c r="L24" s="14"/>
      <c r="M24"/>
    </row>
    <row r="25" spans="1:13" x14ac:dyDescent="0.35">
      <c r="A25" s="63"/>
      <c r="B25" s="82" t="s">
        <v>114</v>
      </c>
      <c r="C25" s="15">
        <v>9</v>
      </c>
      <c r="D25" s="26"/>
      <c r="E25" s="26"/>
      <c r="F25" s="26"/>
      <c r="G25" s="27"/>
      <c r="H25" s="666"/>
      <c r="I25" s="667"/>
      <c r="J25" s="668"/>
      <c r="K25" s="28"/>
      <c r="L25" s="14"/>
      <c r="M25"/>
    </row>
    <row r="26" spans="1:13" x14ac:dyDescent="0.35">
      <c r="A26" s="63"/>
      <c r="B26" s="82" t="s">
        <v>55</v>
      </c>
      <c r="C26" s="15">
        <v>10</v>
      </c>
      <c r="D26" s="14"/>
      <c r="E26" s="14"/>
      <c r="F26" s="14"/>
      <c r="G26" s="48"/>
      <c r="H26" s="669"/>
      <c r="I26" s="670"/>
      <c r="J26" s="671"/>
      <c r="K26" s="28"/>
      <c r="L26" s="14"/>
      <c r="M26"/>
    </row>
    <row r="27" spans="1:13" x14ac:dyDescent="0.35">
      <c r="A27" s="683">
        <f>A15-0.01</f>
        <v>-7.0399999999999991</v>
      </c>
      <c r="B27" s="687" t="s">
        <v>64</v>
      </c>
      <c r="C27" s="674" t="str">
        <f>CONCATENATE("NUMBER MUST BE WITHIN RANGE SELECTED IN ",-A15,")")</f>
        <v>NUMBER MUST BE WITHIN RANGE SELECTED IN 7.03)</v>
      </c>
      <c r="D27" s="675"/>
      <c r="E27" s="675"/>
      <c r="F27" s="675"/>
      <c r="G27" s="676"/>
      <c r="H27" s="661" t="s">
        <v>37</v>
      </c>
      <c r="I27" s="661"/>
      <c r="J27" s="661"/>
      <c r="K27" s="28"/>
      <c r="L27" s="14"/>
      <c r="M27"/>
    </row>
    <row r="28" spans="1:13" x14ac:dyDescent="0.35">
      <c r="A28" s="683"/>
      <c r="B28" s="687"/>
      <c r="C28" s="677"/>
      <c r="D28" s="678"/>
      <c r="E28" s="678"/>
      <c r="F28" s="678"/>
      <c r="G28" s="679"/>
      <c r="H28" s="661"/>
      <c r="I28" s="661"/>
      <c r="J28" s="661"/>
      <c r="K28" s="28"/>
      <c r="L28" s="14"/>
      <c r="M28"/>
    </row>
    <row r="29" spans="1:13" x14ac:dyDescent="0.35">
      <c r="A29" s="65"/>
      <c r="B29" s="14"/>
      <c r="C29" s="14"/>
      <c r="D29" s="14"/>
      <c r="E29" s="14"/>
      <c r="F29" s="14"/>
      <c r="G29" s="14"/>
      <c r="H29" s="61"/>
      <c r="I29" s="61"/>
      <c r="J29" s="61"/>
      <c r="K29" s="28"/>
      <c r="L29" s="14"/>
      <c r="M29"/>
    </row>
    <row r="30" spans="1:13" x14ac:dyDescent="0.35">
      <c r="A30" s="35"/>
      <c r="B30" s="11"/>
      <c r="C30" s="58">
        <f>A4</f>
        <v>-7.01</v>
      </c>
      <c r="D30" s="59"/>
      <c r="E30" s="60"/>
      <c r="F30" s="58">
        <f>C30-0.01</f>
        <v>-7.02</v>
      </c>
      <c r="G30" s="59"/>
      <c r="H30" s="60"/>
      <c r="I30" s="58">
        <f>F30-0.01</f>
        <v>-7.0299999999999994</v>
      </c>
      <c r="J30" s="59" t="s">
        <v>79</v>
      </c>
      <c r="K30" s="58">
        <f>A27</f>
        <v>-7.0399999999999991</v>
      </c>
      <c r="M30" s="14"/>
    </row>
    <row r="31" spans="1:13" ht="48.9" customHeight="1" x14ac:dyDescent="0.35">
      <c r="A31" s="35"/>
      <c r="B31" s="205"/>
      <c r="C31" s="457" t="s">
        <v>62</v>
      </c>
      <c r="D31" s="458"/>
      <c r="E31" s="459"/>
      <c r="F31" s="684" t="s">
        <v>235</v>
      </c>
      <c r="G31" s="685"/>
      <c r="H31" s="686"/>
      <c r="I31" s="457" t="s">
        <v>63</v>
      </c>
      <c r="J31" s="458"/>
      <c r="K31" s="459"/>
      <c r="L31" s="204"/>
      <c r="M31" s="14"/>
    </row>
    <row r="32" spans="1:13" ht="14.4" customHeight="1" x14ac:dyDescent="0.35">
      <c r="A32" s="9" t="s">
        <v>29</v>
      </c>
      <c r="B32" s="573" t="s">
        <v>71</v>
      </c>
      <c r="C32" s="433" t="s">
        <v>37</v>
      </c>
      <c r="D32" s="434"/>
      <c r="E32" s="435"/>
      <c r="F32" s="433" t="s">
        <v>37</v>
      </c>
      <c r="G32" s="434"/>
      <c r="H32" s="435"/>
      <c r="I32" s="433" t="s">
        <v>37</v>
      </c>
      <c r="J32" s="434"/>
      <c r="K32" s="435"/>
      <c r="M32" s="14"/>
    </row>
    <row r="33" spans="1:13" ht="20.399999999999999" customHeight="1" x14ac:dyDescent="0.35">
      <c r="A33" s="8"/>
      <c r="B33" s="574"/>
      <c r="C33" s="578" t="str">
        <f>+CONCATENATE("(IF NO »",-$C$30,A34,")")</f>
        <v>(IF NO »7.01b.)</v>
      </c>
      <c r="D33" s="579"/>
      <c r="E33" s="580"/>
      <c r="F33" s="436"/>
      <c r="G33" s="437"/>
      <c r="H33" s="438"/>
      <c r="I33" s="436" t="s">
        <v>65</v>
      </c>
      <c r="J33" s="437"/>
      <c r="K33" s="438"/>
      <c r="M33" s="14"/>
    </row>
    <row r="34" spans="1:13" ht="20.399999999999999" customHeight="1" x14ac:dyDescent="0.35">
      <c r="A34" s="9" t="s">
        <v>30</v>
      </c>
      <c r="B34" s="40" t="s">
        <v>80</v>
      </c>
      <c r="C34" s="433" t="s">
        <v>37</v>
      </c>
      <c r="D34" s="434"/>
      <c r="E34" s="435"/>
      <c r="F34" s="433" t="s">
        <v>37</v>
      </c>
      <c r="G34" s="434"/>
      <c r="H34" s="435"/>
      <c r="I34" s="433" t="s">
        <v>37</v>
      </c>
      <c r="J34" s="434"/>
      <c r="K34" s="435"/>
      <c r="M34" s="14"/>
    </row>
    <row r="35" spans="1:13" ht="20.399999999999999" customHeight="1" x14ac:dyDescent="0.35">
      <c r="A35" s="8"/>
      <c r="B35" s="40"/>
      <c r="C35" s="578" t="str">
        <f>+CONCATENATE("(IF NO »",-$C$30,A36,")")</f>
        <v>(IF NO »7.01c.)</v>
      </c>
      <c r="D35" s="579"/>
      <c r="E35" s="580"/>
      <c r="F35" s="436"/>
      <c r="G35" s="437"/>
      <c r="H35" s="438"/>
      <c r="I35" s="436" t="s">
        <v>65</v>
      </c>
      <c r="J35" s="437"/>
      <c r="K35" s="438"/>
      <c r="M35" s="14"/>
    </row>
    <row r="36" spans="1:13" x14ac:dyDescent="0.35">
      <c r="A36" s="9" t="s">
        <v>31</v>
      </c>
      <c r="B36" s="573" t="s">
        <v>72</v>
      </c>
      <c r="C36" s="433" t="s">
        <v>37</v>
      </c>
      <c r="D36" s="434"/>
      <c r="E36" s="435"/>
      <c r="F36" s="433" t="s">
        <v>37</v>
      </c>
      <c r="G36" s="434"/>
      <c r="H36" s="435"/>
      <c r="I36" s="433" t="s">
        <v>37</v>
      </c>
      <c r="J36" s="434"/>
      <c r="K36" s="435"/>
      <c r="M36" s="14"/>
    </row>
    <row r="37" spans="1:13" x14ac:dyDescent="0.35">
      <c r="A37" s="8"/>
      <c r="B37" s="574"/>
      <c r="C37" s="578" t="str">
        <f>+CONCATENATE("(IF NO »",-$C$30,A38,")")</f>
        <v>(IF NO »7.01d.)</v>
      </c>
      <c r="D37" s="579"/>
      <c r="E37" s="580"/>
      <c r="F37" s="436"/>
      <c r="G37" s="437"/>
      <c r="H37" s="438"/>
      <c r="I37" s="436" t="s">
        <v>65</v>
      </c>
      <c r="J37" s="437"/>
      <c r="K37" s="438"/>
      <c r="M37" s="14"/>
    </row>
    <row r="38" spans="1:13" x14ac:dyDescent="0.35">
      <c r="A38" s="9" t="s">
        <v>32</v>
      </c>
      <c r="B38" s="573" t="s">
        <v>223</v>
      </c>
      <c r="C38" s="433" t="s">
        <v>37</v>
      </c>
      <c r="D38" s="434"/>
      <c r="E38" s="435"/>
      <c r="F38" s="433" t="s">
        <v>37</v>
      </c>
      <c r="G38" s="434"/>
      <c r="H38" s="435"/>
      <c r="I38" s="433" t="s">
        <v>37</v>
      </c>
      <c r="J38" s="434"/>
      <c r="K38" s="435"/>
      <c r="M38" s="14"/>
    </row>
    <row r="39" spans="1:13" ht="17.399999999999999" customHeight="1" x14ac:dyDescent="0.35">
      <c r="A39" s="8"/>
      <c r="B39" s="574"/>
      <c r="C39" s="578" t="str">
        <f>+CONCATENATE("(IF NO »",-$C$30,A40,")")</f>
        <v>(IF NO »7.01e.)</v>
      </c>
      <c r="D39" s="579"/>
      <c r="E39" s="580"/>
      <c r="F39" s="436"/>
      <c r="G39" s="437"/>
      <c r="H39" s="438"/>
      <c r="I39" s="436" t="s">
        <v>65</v>
      </c>
      <c r="J39" s="437"/>
      <c r="K39" s="438"/>
      <c r="M39" s="14"/>
    </row>
    <row r="40" spans="1:13" x14ac:dyDescent="0.35">
      <c r="A40" s="9" t="s">
        <v>33</v>
      </c>
      <c r="B40" s="148" t="s">
        <v>73</v>
      </c>
      <c r="C40" s="433" t="s">
        <v>37</v>
      </c>
      <c r="D40" s="434"/>
      <c r="E40" s="435"/>
      <c r="F40" s="433" t="s">
        <v>37</v>
      </c>
      <c r="G40" s="434"/>
      <c r="H40" s="435"/>
      <c r="I40" s="433" t="s">
        <v>37</v>
      </c>
      <c r="J40" s="434"/>
      <c r="K40" s="435"/>
      <c r="M40" s="14"/>
    </row>
    <row r="41" spans="1:13" x14ac:dyDescent="0.35">
      <c r="A41" s="8"/>
      <c r="B41" s="149"/>
      <c r="C41" s="578" t="str">
        <f>+CONCATENATE("(IF NO »",-$C$30,A42,")")</f>
        <v>(IF NO »7.01f.)</v>
      </c>
      <c r="D41" s="579"/>
      <c r="E41" s="580"/>
      <c r="F41" s="436"/>
      <c r="G41" s="437"/>
      <c r="H41" s="438"/>
      <c r="I41" s="436" t="s">
        <v>66</v>
      </c>
      <c r="J41" s="437"/>
      <c r="K41" s="438"/>
      <c r="M41" s="14"/>
    </row>
    <row r="42" spans="1:13" ht="37.5" customHeight="1" x14ac:dyDescent="0.35">
      <c r="A42" s="9" t="s">
        <v>34</v>
      </c>
      <c r="B42" s="148" t="s">
        <v>139</v>
      </c>
      <c r="C42" s="433" t="s">
        <v>37</v>
      </c>
      <c r="D42" s="434"/>
      <c r="E42" s="435"/>
      <c r="F42" s="433" t="s">
        <v>37</v>
      </c>
      <c r="G42" s="434"/>
      <c r="H42" s="435"/>
      <c r="I42" s="433" t="s">
        <v>37</v>
      </c>
      <c r="J42" s="434"/>
      <c r="K42" s="435"/>
      <c r="M42" s="14"/>
    </row>
    <row r="43" spans="1:13" x14ac:dyDescent="0.35">
      <c r="A43" s="8"/>
      <c r="B43" s="149"/>
      <c r="C43" s="578" t="str">
        <f>+CONCATENATE("(IF NO »",-$C$30,A44,")")</f>
        <v>(IF NO »7.01g.)</v>
      </c>
      <c r="D43" s="579"/>
      <c r="E43" s="580"/>
      <c r="F43" s="436"/>
      <c r="G43" s="437"/>
      <c r="H43" s="438"/>
      <c r="I43" s="436" t="s">
        <v>104</v>
      </c>
      <c r="J43" s="437"/>
      <c r="K43" s="438"/>
      <c r="M43" s="14"/>
    </row>
    <row r="44" spans="1:13" x14ac:dyDescent="0.35">
      <c r="A44" s="9" t="s">
        <v>35</v>
      </c>
      <c r="B44" s="573" t="s">
        <v>67</v>
      </c>
      <c r="C44" s="433" t="s">
        <v>37</v>
      </c>
      <c r="D44" s="434"/>
      <c r="E44" s="435"/>
      <c r="F44" s="433" t="s">
        <v>37</v>
      </c>
      <c r="G44" s="434"/>
      <c r="H44" s="435"/>
      <c r="I44" s="433" t="s">
        <v>37</v>
      </c>
      <c r="J44" s="434"/>
      <c r="K44" s="435"/>
      <c r="M44" s="14"/>
    </row>
    <row r="45" spans="1:13" ht="24.15" customHeight="1" x14ac:dyDescent="0.35">
      <c r="A45" s="8"/>
      <c r="B45" s="574"/>
      <c r="C45" s="578" t="str">
        <f>+CONCATENATE("(IF NO »",-$C$30,A46,")")</f>
        <v>(IF NO »7.01h.)</v>
      </c>
      <c r="D45" s="579"/>
      <c r="E45" s="580"/>
      <c r="F45" s="436"/>
      <c r="G45" s="437"/>
      <c r="H45" s="438"/>
      <c r="I45" s="436" t="s">
        <v>103</v>
      </c>
      <c r="J45" s="437"/>
      <c r="K45" s="438"/>
      <c r="M45" s="14"/>
    </row>
    <row r="46" spans="1:13" x14ac:dyDescent="0.35">
      <c r="A46" s="9" t="s">
        <v>36</v>
      </c>
      <c r="B46" s="439" t="s">
        <v>219</v>
      </c>
      <c r="C46" s="433" t="s">
        <v>37</v>
      </c>
      <c r="D46" s="434"/>
      <c r="E46" s="435"/>
      <c r="F46" s="433" t="s">
        <v>37</v>
      </c>
      <c r="G46" s="434"/>
      <c r="H46" s="435"/>
      <c r="I46" s="433" t="s">
        <v>37</v>
      </c>
      <c r="J46" s="434"/>
      <c r="K46" s="435"/>
      <c r="L46" s="41"/>
      <c r="M46" s="14"/>
    </row>
    <row r="47" spans="1:13" ht="14.4" customHeight="1" x14ac:dyDescent="0.35">
      <c r="A47" s="8"/>
      <c r="B47" s="440"/>
      <c r="C47" s="578" t="str">
        <f>+CONCATENATE("(IF NO » NEXT SECTION )")</f>
        <v>(IF NO » NEXT SECTION )</v>
      </c>
      <c r="D47" s="579"/>
      <c r="E47" s="580"/>
      <c r="F47" s="436"/>
      <c r="G47" s="437"/>
      <c r="H47" s="438"/>
      <c r="I47" s="446" t="s">
        <v>105</v>
      </c>
      <c r="J47" s="447"/>
      <c r="K47" s="448"/>
      <c r="M47" s="14"/>
    </row>
    <row r="48" spans="1:13" s="4" customFormat="1" ht="14.4" customHeight="1" x14ac:dyDescent="0.35">
      <c r="A48"/>
    </row>
    <row r="49" spans="1:13" s="13" customFormat="1" ht="14" x14ac:dyDescent="0.3">
      <c r="A49" s="19" t="s">
        <v>319</v>
      </c>
      <c r="B49" s="403" t="s">
        <v>320</v>
      </c>
      <c r="C49" s="403"/>
      <c r="D49" s="403"/>
      <c r="E49" s="403"/>
      <c r="F49" s="403"/>
      <c r="G49" s="403"/>
      <c r="H49" s="403"/>
      <c r="I49" s="403"/>
      <c r="J49" s="509"/>
      <c r="K49" s="28"/>
    </row>
    <row r="50" spans="1:13" s="4" customFormat="1" ht="76.25" customHeight="1" x14ac:dyDescent="0.35">
      <c r="A50"/>
      <c r="B50" s="183" t="s">
        <v>311</v>
      </c>
    </row>
    <row r="51" spans="1:13" ht="49.5" customHeight="1" x14ac:dyDescent="0.35">
      <c r="A51" s="66">
        <f>A27-0.01</f>
        <v>-7.0499999999999989</v>
      </c>
      <c r="B51" s="37" t="s">
        <v>321</v>
      </c>
      <c r="C51" s="581"/>
      <c r="D51" s="582"/>
      <c r="E51" s="582"/>
      <c r="F51" s="582"/>
      <c r="G51" s="583"/>
      <c r="H51" s="680" t="s">
        <v>37</v>
      </c>
      <c r="I51" s="681"/>
      <c r="J51" s="682"/>
      <c r="K51" s="28"/>
      <c r="L51" s="14"/>
      <c r="M51"/>
    </row>
    <row r="52" spans="1:13" ht="14.4" customHeight="1" x14ac:dyDescent="0.35">
      <c r="A52" s="67">
        <f>A51-0.01</f>
        <v>-7.0599999999999987</v>
      </c>
      <c r="B52" s="32" t="s">
        <v>322</v>
      </c>
      <c r="C52" s="206"/>
      <c r="D52" s="207"/>
      <c r="E52" s="207"/>
      <c r="F52" s="207"/>
      <c r="G52" s="208"/>
      <c r="H52" s="663" t="s">
        <v>37</v>
      </c>
      <c r="I52" s="664"/>
      <c r="J52" s="665"/>
      <c r="K52" s="28"/>
      <c r="L52" s="14"/>
      <c r="M52"/>
    </row>
    <row r="53" spans="1:13" x14ac:dyDescent="0.35">
      <c r="A53" s="67"/>
      <c r="B53" s="39" t="str">
        <f>+CONCATENATE("codes to use in ",-A52," a. to h.")</f>
        <v>codes to use in 7.06 a. to h.</v>
      </c>
      <c r="C53" s="209"/>
      <c r="D53" s="210"/>
      <c r="E53" s="210"/>
      <c r="F53" s="210"/>
      <c r="G53" s="211"/>
      <c r="H53" s="666"/>
      <c r="I53" s="667"/>
      <c r="J53" s="668"/>
      <c r="K53" s="28"/>
      <c r="L53" s="14"/>
      <c r="M53"/>
    </row>
    <row r="54" spans="1:13" x14ac:dyDescent="0.35">
      <c r="A54" s="67"/>
      <c r="B54" s="32" t="s">
        <v>323</v>
      </c>
      <c r="C54" s="15">
        <v>1</v>
      </c>
      <c r="D54" s="158"/>
      <c r="E54" s="46"/>
      <c r="F54" s="46"/>
      <c r="G54" s="47"/>
      <c r="H54" s="666"/>
      <c r="I54" s="667"/>
      <c r="J54" s="668"/>
      <c r="K54" s="28"/>
      <c r="L54" s="14"/>
      <c r="M54"/>
    </row>
    <row r="55" spans="1:13" x14ac:dyDescent="0.35">
      <c r="A55" s="67"/>
      <c r="B55" s="32" t="s">
        <v>324</v>
      </c>
      <c r="C55" s="15">
        <v>2</v>
      </c>
      <c r="D55" s="159"/>
      <c r="E55" s="14"/>
      <c r="F55" s="14"/>
      <c r="G55" s="48"/>
      <c r="H55" s="666"/>
      <c r="I55" s="667"/>
      <c r="J55" s="668"/>
      <c r="K55" s="28"/>
      <c r="L55" s="14"/>
      <c r="M55"/>
    </row>
    <row r="56" spans="1:13" x14ac:dyDescent="0.35">
      <c r="A56" s="67"/>
      <c r="B56" s="32" t="s">
        <v>327</v>
      </c>
      <c r="C56" s="15">
        <v>3</v>
      </c>
      <c r="D56" s="159"/>
      <c r="E56" s="14"/>
      <c r="F56" s="14"/>
      <c r="G56" s="48"/>
      <c r="H56" s="666"/>
      <c r="I56" s="667"/>
      <c r="J56" s="668"/>
      <c r="K56" s="28"/>
      <c r="L56" s="14"/>
      <c r="M56"/>
    </row>
    <row r="57" spans="1:13" x14ac:dyDescent="0.35">
      <c r="A57" s="67"/>
      <c r="B57" s="32" t="s">
        <v>325</v>
      </c>
      <c r="C57" s="15">
        <v>4</v>
      </c>
      <c r="D57" s="159"/>
      <c r="E57" s="14"/>
      <c r="F57" s="14"/>
      <c r="G57" s="48"/>
      <c r="H57" s="666"/>
      <c r="I57" s="667"/>
      <c r="J57" s="668"/>
      <c r="K57" s="28"/>
      <c r="L57" s="14"/>
      <c r="M57"/>
    </row>
    <row r="58" spans="1:13" x14ac:dyDescent="0.35">
      <c r="A58" s="67"/>
      <c r="B58" s="32" t="s">
        <v>59</v>
      </c>
      <c r="C58" s="15">
        <v>5</v>
      </c>
      <c r="D58" s="159"/>
      <c r="E58" s="14"/>
      <c r="F58" s="14"/>
      <c r="G58" s="48"/>
      <c r="H58" s="669"/>
      <c r="I58" s="670"/>
      <c r="J58" s="671"/>
      <c r="K58" s="28"/>
      <c r="L58" s="14"/>
      <c r="M58"/>
    </row>
    <row r="59" spans="1:13" ht="31.5" x14ac:dyDescent="0.35">
      <c r="A59" s="62">
        <f>A52-0.01</f>
        <v>-7.0699999999999985</v>
      </c>
      <c r="B59" s="64" t="s">
        <v>326</v>
      </c>
      <c r="C59" s="81"/>
      <c r="D59" s="46"/>
      <c r="E59" s="46"/>
      <c r="F59" s="46"/>
      <c r="G59" s="47"/>
      <c r="H59" s="663" t="s">
        <v>37</v>
      </c>
      <c r="I59" s="664"/>
      <c r="J59" s="665"/>
      <c r="K59" s="28"/>
      <c r="L59" s="14"/>
      <c r="M59"/>
    </row>
    <row r="60" spans="1:13" x14ac:dyDescent="0.35">
      <c r="A60" s="25"/>
      <c r="B60" s="64" t="str">
        <f>+CONCATENATE("codes to use in ",-A52," a. to h.")</f>
        <v>codes to use in 7.06 a. to h.</v>
      </c>
      <c r="C60" s="18"/>
      <c r="D60" s="26"/>
      <c r="E60" s="26"/>
      <c r="F60" s="26"/>
      <c r="G60" s="27"/>
      <c r="H60" s="666"/>
      <c r="I60" s="667"/>
      <c r="J60" s="668"/>
      <c r="K60" s="28"/>
      <c r="L60" s="14"/>
      <c r="M60"/>
    </row>
    <row r="61" spans="1:13" x14ac:dyDescent="0.35">
      <c r="A61" s="25"/>
      <c r="B61" s="82" t="s">
        <v>78</v>
      </c>
      <c r="C61" s="15">
        <v>1</v>
      </c>
      <c r="D61" s="46"/>
      <c r="E61" s="46"/>
      <c r="F61" s="46"/>
      <c r="G61" s="47"/>
      <c r="H61" s="666"/>
      <c r="I61" s="667"/>
      <c r="J61" s="668"/>
      <c r="K61" s="28"/>
      <c r="L61" s="14"/>
      <c r="M61"/>
    </row>
    <row r="62" spans="1:13" x14ac:dyDescent="0.35">
      <c r="A62" s="25"/>
      <c r="B62" s="82" t="s">
        <v>107</v>
      </c>
      <c r="C62" s="15">
        <v>2</v>
      </c>
      <c r="D62" s="14"/>
      <c r="E62" s="14"/>
      <c r="F62" s="14"/>
      <c r="G62" s="48"/>
      <c r="H62" s="666"/>
      <c r="I62" s="667"/>
      <c r="J62" s="668"/>
      <c r="K62" s="28"/>
      <c r="L62" s="14"/>
      <c r="M62"/>
    </row>
    <row r="63" spans="1:13" x14ac:dyDescent="0.35">
      <c r="A63" s="25"/>
      <c r="B63" s="82" t="s">
        <v>108</v>
      </c>
      <c r="C63" s="15">
        <v>3</v>
      </c>
      <c r="D63" s="14"/>
      <c r="E63" s="14"/>
      <c r="F63" s="14"/>
      <c r="G63" s="48"/>
      <c r="H63" s="666"/>
      <c r="I63" s="667"/>
      <c r="J63" s="668"/>
      <c r="K63" s="28"/>
      <c r="L63" s="14"/>
      <c r="M63"/>
    </row>
    <row r="64" spans="1:13" x14ac:dyDescent="0.35">
      <c r="A64" s="25"/>
      <c r="B64" s="82" t="s">
        <v>109</v>
      </c>
      <c r="C64" s="15">
        <v>4</v>
      </c>
      <c r="D64" s="14"/>
      <c r="E64" s="14"/>
      <c r="F64" s="14"/>
      <c r="G64" s="48"/>
      <c r="H64" s="666"/>
      <c r="I64" s="667"/>
      <c r="J64" s="668"/>
      <c r="K64" s="28"/>
      <c r="L64" s="14"/>
      <c r="M64"/>
    </row>
    <row r="65" spans="1:13" x14ac:dyDescent="0.35">
      <c r="A65" s="25"/>
      <c r="B65" s="82" t="s">
        <v>110</v>
      </c>
      <c r="C65" s="15">
        <v>5</v>
      </c>
      <c r="D65" s="14"/>
      <c r="E65" s="14"/>
      <c r="F65" s="14"/>
      <c r="G65" s="48"/>
      <c r="H65" s="666"/>
      <c r="I65" s="667"/>
      <c r="J65" s="668"/>
      <c r="K65" s="28"/>
      <c r="L65" s="14"/>
      <c r="M65"/>
    </row>
    <row r="66" spans="1:13" x14ac:dyDescent="0.35">
      <c r="A66" s="25"/>
      <c r="B66" s="82" t="s">
        <v>111</v>
      </c>
      <c r="C66" s="15">
        <v>6</v>
      </c>
      <c r="D66" s="14"/>
      <c r="E66" s="14"/>
      <c r="F66" s="14"/>
      <c r="G66" s="48"/>
      <c r="H66" s="666"/>
      <c r="I66" s="667"/>
      <c r="J66" s="668"/>
      <c r="K66" s="28"/>
      <c r="L66" s="14"/>
      <c r="M66"/>
    </row>
    <row r="67" spans="1:13" x14ac:dyDescent="0.35">
      <c r="A67" s="25"/>
      <c r="B67" s="82" t="s">
        <v>112</v>
      </c>
      <c r="C67" s="15">
        <v>7</v>
      </c>
      <c r="D67" s="14"/>
      <c r="E67" s="14"/>
      <c r="F67" s="14"/>
      <c r="G67" s="48"/>
      <c r="H67" s="666"/>
      <c r="I67" s="667"/>
      <c r="J67" s="668"/>
      <c r="K67" s="28"/>
      <c r="L67" s="14"/>
      <c r="M67"/>
    </row>
    <row r="68" spans="1:13" x14ac:dyDescent="0.35">
      <c r="A68" s="25"/>
      <c r="B68" s="82" t="s">
        <v>113</v>
      </c>
      <c r="C68" s="15">
        <v>8</v>
      </c>
      <c r="D68" s="14"/>
      <c r="E68" s="14"/>
      <c r="F68" s="14"/>
      <c r="G68" s="48"/>
      <c r="H68" s="666"/>
      <c r="I68" s="667"/>
      <c r="J68" s="668"/>
      <c r="K68" s="28"/>
      <c r="L68" s="14"/>
      <c r="M68"/>
    </row>
    <row r="69" spans="1:13" x14ac:dyDescent="0.35">
      <c r="A69" s="63"/>
      <c r="B69" s="82" t="s">
        <v>114</v>
      </c>
      <c r="C69" s="15">
        <v>9</v>
      </c>
      <c r="D69" s="26"/>
      <c r="E69" s="26"/>
      <c r="F69" s="26"/>
      <c r="G69" s="27"/>
      <c r="H69" s="666"/>
      <c r="I69" s="667"/>
      <c r="J69" s="668"/>
      <c r="K69" s="28"/>
      <c r="L69" s="14"/>
      <c r="M69"/>
    </row>
    <row r="70" spans="1:13" x14ac:dyDescent="0.35">
      <c r="A70" s="63"/>
      <c r="B70" s="82" t="s">
        <v>55</v>
      </c>
      <c r="C70" s="15">
        <v>10</v>
      </c>
      <c r="D70" s="14"/>
      <c r="E70" s="14"/>
      <c r="F70" s="14"/>
      <c r="G70" s="48"/>
      <c r="H70" s="669"/>
      <c r="I70" s="670"/>
      <c r="J70" s="671"/>
      <c r="K70" s="28"/>
      <c r="L70" s="14"/>
      <c r="M70"/>
    </row>
    <row r="71" spans="1:13" x14ac:dyDescent="0.35">
      <c r="A71" s="299">
        <f>A59-0.01</f>
        <v>-7.0799999999999983</v>
      </c>
      <c r="B71" s="672" t="s">
        <v>64</v>
      </c>
      <c r="C71" s="674" t="str">
        <f>CONCATENATE("NUMBER MUST BE WITHIN RANGE SELECTED IN ",-A59,")")</f>
        <v>NUMBER MUST BE WITHIN RANGE SELECTED IN 7.07)</v>
      </c>
      <c r="D71" s="675"/>
      <c r="E71" s="675"/>
      <c r="F71" s="675"/>
      <c r="G71" s="676"/>
      <c r="H71" s="663" t="s">
        <v>37</v>
      </c>
      <c r="I71" s="664"/>
      <c r="J71" s="665"/>
      <c r="K71" s="28"/>
      <c r="L71" s="14"/>
      <c r="M71"/>
    </row>
    <row r="72" spans="1:13" x14ac:dyDescent="0.35">
      <c r="A72" s="301"/>
      <c r="B72" s="673"/>
      <c r="C72" s="677"/>
      <c r="D72" s="678"/>
      <c r="E72" s="678"/>
      <c r="F72" s="678"/>
      <c r="G72" s="679"/>
      <c r="H72" s="669"/>
      <c r="I72" s="670"/>
      <c r="J72" s="671"/>
      <c r="K72" s="28"/>
      <c r="L72" s="14"/>
      <c r="M72"/>
    </row>
    <row r="73" spans="1:13" ht="14.4" customHeight="1" x14ac:dyDescent="0.35">
      <c r="L73"/>
      <c r="M73"/>
    </row>
    <row r="74" spans="1:13" ht="14.4" customHeight="1" x14ac:dyDescent="0.35">
      <c r="L74"/>
      <c r="M74"/>
    </row>
    <row r="75" spans="1:13" x14ac:dyDescent="0.35">
      <c r="A75" s="35"/>
      <c r="B75" s="11"/>
      <c r="C75" s="58">
        <f>K30-0.01</f>
        <v>-7.0499999999999989</v>
      </c>
      <c r="D75" s="59"/>
      <c r="E75" s="60"/>
      <c r="F75" s="58">
        <f>C75-0.01</f>
        <v>-7.0599999999999987</v>
      </c>
      <c r="G75" s="59"/>
      <c r="H75" s="60"/>
      <c r="I75" s="58">
        <f>F75-0.01</f>
        <v>-7.0699999999999985</v>
      </c>
      <c r="J75" s="59" t="s">
        <v>79</v>
      </c>
      <c r="K75" s="58">
        <f>I75-0.01</f>
        <v>-7.0799999999999983</v>
      </c>
      <c r="M75" s="14"/>
    </row>
    <row r="76" spans="1:13" ht="48.9" customHeight="1" x14ac:dyDescent="0.35">
      <c r="A76" s="35"/>
      <c r="B76" s="45"/>
      <c r="C76" s="457" t="s">
        <v>312</v>
      </c>
      <c r="D76" s="458"/>
      <c r="E76" s="459"/>
      <c r="F76" s="457" t="s">
        <v>317</v>
      </c>
      <c r="G76" s="458"/>
      <c r="H76" s="459"/>
      <c r="I76" s="457" t="s">
        <v>318</v>
      </c>
      <c r="J76" s="458"/>
      <c r="K76" s="459"/>
      <c r="L76" s="204"/>
      <c r="M76" s="14"/>
    </row>
    <row r="77" spans="1:13" ht="14.4" customHeight="1" x14ac:dyDescent="0.35">
      <c r="A77" s="9" t="s">
        <v>29</v>
      </c>
      <c r="B77" s="573" t="s">
        <v>313</v>
      </c>
      <c r="C77" s="433" t="s">
        <v>37</v>
      </c>
      <c r="D77" s="434"/>
      <c r="E77" s="435"/>
      <c r="F77" s="433" t="s">
        <v>37</v>
      </c>
      <c r="G77" s="434"/>
      <c r="H77" s="435"/>
      <c r="I77" s="433" t="s">
        <v>37</v>
      </c>
      <c r="J77" s="434"/>
      <c r="K77" s="435"/>
      <c r="M77" s="14"/>
    </row>
    <row r="78" spans="1:13" ht="20.399999999999999" customHeight="1" x14ac:dyDescent="0.35">
      <c r="A78" s="8"/>
      <c r="B78" s="574"/>
      <c r="C78" s="578" t="str">
        <f>+CONCATENATE("(IF NO »",-$C$30,A79,")")</f>
        <v>(IF NO »7.01b.)</v>
      </c>
      <c r="D78" s="579"/>
      <c r="E78" s="580"/>
      <c r="F78" s="436"/>
      <c r="G78" s="437"/>
      <c r="H78" s="438"/>
      <c r="I78" s="436" t="s">
        <v>65</v>
      </c>
      <c r="J78" s="437"/>
      <c r="K78" s="438"/>
      <c r="M78" s="14"/>
    </row>
    <row r="79" spans="1:13" ht="20.399999999999999" customHeight="1" x14ac:dyDescent="0.35">
      <c r="A79" s="9" t="s">
        <v>30</v>
      </c>
      <c r="B79" s="40" t="s">
        <v>314</v>
      </c>
      <c r="C79" s="433" t="s">
        <v>37</v>
      </c>
      <c r="D79" s="434"/>
      <c r="E79" s="435"/>
      <c r="F79" s="433" t="s">
        <v>37</v>
      </c>
      <c r="G79" s="434"/>
      <c r="H79" s="435"/>
      <c r="I79" s="433" t="s">
        <v>37</v>
      </c>
      <c r="J79" s="434"/>
      <c r="K79" s="435"/>
      <c r="M79" s="14"/>
    </row>
    <row r="80" spans="1:13" ht="20.399999999999999" customHeight="1" x14ac:dyDescent="0.35">
      <c r="A80" s="8"/>
      <c r="B80" s="40"/>
      <c r="C80" s="578" t="str">
        <f>+CONCATENATE("(IF NO »",-$C$30,A81,")")</f>
        <v>(IF NO »7.01c.)</v>
      </c>
      <c r="D80" s="579"/>
      <c r="E80" s="580"/>
      <c r="F80" s="436"/>
      <c r="G80" s="437"/>
      <c r="H80" s="438"/>
      <c r="I80" s="436" t="s">
        <v>65</v>
      </c>
      <c r="J80" s="437"/>
      <c r="K80" s="438"/>
      <c r="M80" s="14"/>
    </row>
    <row r="81" spans="1:13" x14ac:dyDescent="0.35">
      <c r="A81" s="9" t="s">
        <v>31</v>
      </c>
      <c r="B81" s="573" t="s">
        <v>315</v>
      </c>
      <c r="C81" s="433" t="s">
        <v>37</v>
      </c>
      <c r="D81" s="434"/>
      <c r="E81" s="435"/>
      <c r="F81" s="433" t="s">
        <v>37</v>
      </c>
      <c r="G81" s="434"/>
      <c r="H81" s="435"/>
      <c r="I81" s="433" t="s">
        <v>37</v>
      </c>
      <c r="J81" s="434"/>
      <c r="K81" s="435"/>
      <c r="M81" s="14"/>
    </row>
    <row r="82" spans="1:13" x14ac:dyDescent="0.35">
      <c r="A82" s="8"/>
      <c r="B82" s="574"/>
      <c r="C82" s="578" t="str">
        <f>+CONCATENATE("(IF NO »",-$C$30,A83,")")</f>
        <v>(IF NO »7.01d.)</v>
      </c>
      <c r="D82" s="579"/>
      <c r="E82" s="580"/>
      <c r="F82" s="436"/>
      <c r="G82" s="437"/>
      <c r="H82" s="438"/>
      <c r="I82" s="436" t="s">
        <v>65</v>
      </c>
      <c r="J82" s="437"/>
      <c r="K82" s="438"/>
      <c r="M82" s="14"/>
    </row>
    <row r="83" spans="1:13" x14ac:dyDescent="0.35">
      <c r="A83" s="9" t="s">
        <v>32</v>
      </c>
      <c r="B83" s="148" t="s">
        <v>316</v>
      </c>
      <c r="C83" s="433" t="s">
        <v>37</v>
      </c>
      <c r="D83" s="434"/>
      <c r="E83" s="435"/>
      <c r="F83" s="433" t="s">
        <v>37</v>
      </c>
      <c r="G83" s="434"/>
      <c r="H83" s="435"/>
      <c r="I83" s="433" t="s">
        <v>37</v>
      </c>
      <c r="J83" s="434"/>
      <c r="K83" s="435"/>
      <c r="M83" s="14"/>
    </row>
    <row r="84" spans="1:13" x14ac:dyDescent="0.35">
      <c r="A84" s="8"/>
      <c r="B84" s="149"/>
      <c r="C84" s="578" t="str">
        <f>+CONCATENATE("(IF NO »",-$C$30,A85,")")</f>
        <v>(IF NO »7.01)</v>
      </c>
      <c r="D84" s="579"/>
      <c r="E84" s="580"/>
      <c r="F84" s="436"/>
      <c r="G84" s="437"/>
      <c r="H84" s="438"/>
      <c r="I84" s="436" t="s">
        <v>66</v>
      </c>
      <c r="J84" s="437"/>
      <c r="K84" s="438"/>
      <c r="M84" s="14"/>
    </row>
  </sheetData>
  <mergeCells count="92">
    <mergeCell ref="B2:J2"/>
    <mergeCell ref="H4:J4"/>
    <mergeCell ref="C4:G4"/>
    <mergeCell ref="B32:B33"/>
    <mergeCell ref="C32:E32"/>
    <mergeCell ref="C33:E33"/>
    <mergeCell ref="F32:H33"/>
    <mergeCell ref="H15:J26"/>
    <mergeCell ref="I33:K33"/>
    <mergeCell ref="I32:K32"/>
    <mergeCell ref="C5:G6"/>
    <mergeCell ref="H5:J14"/>
    <mergeCell ref="A27:A28"/>
    <mergeCell ref="C27:G28"/>
    <mergeCell ref="H27:J28"/>
    <mergeCell ref="C31:E31"/>
    <mergeCell ref="F31:H31"/>
    <mergeCell ref="I31:K31"/>
    <mergeCell ref="B27:B28"/>
    <mergeCell ref="B38:B39"/>
    <mergeCell ref="C34:E34"/>
    <mergeCell ref="F34:H35"/>
    <mergeCell ref="C35:E35"/>
    <mergeCell ref="I35:K35"/>
    <mergeCell ref="I36:K36"/>
    <mergeCell ref="C38:E38"/>
    <mergeCell ref="F38:H39"/>
    <mergeCell ref="C39:E39"/>
    <mergeCell ref="B36:B37"/>
    <mergeCell ref="C36:E36"/>
    <mergeCell ref="F36:H37"/>
    <mergeCell ref="I37:K37"/>
    <mergeCell ref="I34:K34"/>
    <mergeCell ref="I38:K38"/>
    <mergeCell ref="F42:H43"/>
    <mergeCell ref="I39:K39"/>
    <mergeCell ref="C37:E37"/>
    <mergeCell ref="I40:K40"/>
    <mergeCell ref="C41:E41"/>
    <mergeCell ref="C40:E40"/>
    <mergeCell ref="I43:K43"/>
    <mergeCell ref="I42:K42"/>
    <mergeCell ref="F40:H41"/>
    <mergeCell ref="I41:K41"/>
    <mergeCell ref="C42:E42"/>
    <mergeCell ref="C43:E43"/>
    <mergeCell ref="B44:B45"/>
    <mergeCell ref="F46:H47"/>
    <mergeCell ref="I44:K44"/>
    <mergeCell ref="I45:K45"/>
    <mergeCell ref="B46:B47"/>
    <mergeCell ref="I46:K46"/>
    <mergeCell ref="I47:K47"/>
    <mergeCell ref="C46:E46"/>
    <mergeCell ref="C47:E47"/>
    <mergeCell ref="F44:H45"/>
    <mergeCell ref="C45:E45"/>
    <mergeCell ref="C44:E44"/>
    <mergeCell ref="C76:E76"/>
    <mergeCell ref="F76:H76"/>
    <mergeCell ref="I76:K76"/>
    <mergeCell ref="B77:B78"/>
    <mergeCell ref="C77:E77"/>
    <mergeCell ref="F77:H78"/>
    <mergeCell ref="I77:K77"/>
    <mergeCell ref="C78:E78"/>
    <mergeCell ref="I78:K78"/>
    <mergeCell ref="C79:E79"/>
    <mergeCell ref="F79:H80"/>
    <mergeCell ref="I79:K79"/>
    <mergeCell ref="C80:E80"/>
    <mergeCell ref="I80:K80"/>
    <mergeCell ref="B81:B82"/>
    <mergeCell ref="C81:E81"/>
    <mergeCell ref="F81:H82"/>
    <mergeCell ref="I81:K81"/>
    <mergeCell ref="C82:E82"/>
    <mergeCell ref="I82:K82"/>
    <mergeCell ref="C83:E83"/>
    <mergeCell ref="F83:H84"/>
    <mergeCell ref="I83:K83"/>
    <mergeCell ref="C84:E84"/>
    <mergeCell ref="I84:K84"/>
    <mergeCell ref="B49:J49"/>
    <mergeCell ref="H52:J58"/>
    <mergeCell ref="A71:A72"/>
    <mergeCell ref="B71:B72"/>
    <mergeCell ref="C71:G72"/>
    <mergeCell ref="H71:J72"/>
    <mergeCell ref="C51:G51"/>
    <mergeCell ref="H51:J51"/>
    <mergeCell ref="H59:J70"/>
  </mergeCells>
  <pageMargins left="0.70866141732283472" right="0.70866141732283472" top="0.74803149606299213" bottom="0.74803149606299213" header="0.31496062992125984" footer="0.31496062992125984"/>
  <pageSetup paperSize="9" scale="71" fitToHeight="0" orientation="portrait" r:id="rId1"/>
  <headerFooter>
    <oddHeader>&amp;LGENDER_COVID_KYEOP_questionnaire_05_10_2020&amp;RResp ID:|__|__|__|__|__|__|__|__|</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C7E74-FE91-459D-8579-CE8B4A32B205}">
  <sheetPr>
    <tabColor theme="0"/>
    <pageSetUpPr fitToPage="1"/>
  </sheetPr>
  <dimension ref="A1:G154"/>
  <sheetViews>
    <sheetView view="pageLayout" zoomScaleNormal="100" workbookViewId="0"/>
  </sheetViews>
  <sheetFormatPr defaultRowHeight="14.5" x14ac:dyDescent="0.35"/>
  <cols>
    <col min="2" max="2" width="76" bestFit="1" customWidth="1"/>
  </cols>
  <sheetData>
    <row r="1" spans="1:2" x14ac:dyDescent="0.35">
      <c r="B1" s="135" t="s">
        <v>197</v>
      </c>
    </row>
    <row r="3" spans="1:2" x14ac:dyDescent="0.35">
      <c r="A3" s="136"/>
      <c r="B3" s="137" t="s">
        <v>198</v>
      </c>
    </row>
    <row r="4" spans="1:2" x14ac:dyDescent="0.35">
      <c r="A4" s="136">
        <v>1</v>
      </c>
      <c r="B4" s="136" t="s">
        <v>40</v>
      </c>
    </row>
    <row r="5" spans="1:2" x14ac:dyDescent="0.35">
      <c r="A5" s="136">
        <v>2</v>
      </c>
      <c r="B5" s="136" t="s">
        <v>44</v>
      </c>
    </row>
    <row r="6" spans="1:2" x14ac:dyDescent="0.35">
      <c r="B6" s="136"/>
    </row>
    <row r="7" spans="1:2" x14ac:dyDescent="0.35">
      <c r="B7" s="137" t="s">
        <v>218</v>
      </c>
    </row>
    <row r="8" spans="1:2" x14ac:dyDescent="0.35">
      <c r="A8" s="136">
        <v>1</v>
      </c>
      <c r="B8" s="136" t="s">
        <v>199</v>
      </c>
    </row>
    <row r="9" spans="1:2" x14ac:dyDescent="0.35">
      <c r="A9" s="136">
        <v>2</v>
      </c>
      <c r="B9" s="136" t="s">
        <v>200</v>
      </c>
    </row>
    <row r="10" spans="1:2" x14ac:dyDescent="0.35">
      <c r="A10" s="136">
        <v>3</v>
      </c>
      <c r="B10" s="136" t="s">
        <v>201</v>
      </c>
    </row>
    <row r="11" spans="1:2" x14ac:dyDescent="0.35">
      <c r="A11" s="136">
        <v>4</v>
      </c>
      <c r="B11" s="136" t="s">
        <v>202</v>
      </c>
    </row>
    <row r="13" spans="1:2" ht="29" x14ac:dyDescent="0.35">
      <c r="A13" s="136"/>
      <c r="B13" s="138" t="s">
        <v>203</v>
      </c>
    </row>
    <row r="14" spans="1:2" x14ac:dyDescent="0.35">
      <c r="A14" s="136">
        <v>1</v>
      </c>
      <c r="B14" s="136" t="s">
        <v>204</v>
      </c>
    </row>
    <row r="15" spans="1:2" x14ac:dyDescent="0.35">
      <c r="A15" s="136">
        <v>2</v>
      </c>
      <c r="B15" s="136" t="s">
        <v>205</v>
      </c>
    </row>
    <row r="16" spans="1:2" x14ac:dyDescent="0.35">
      <c r="A16" s="136">
        <v>3</v>
      </c>
      <c r="B16" s="136" t="s">
        <v>206</v>
      </c>
    </row>
    <row r="18" spans="2:2" x14ac:dyDescent="0.35">
      <c r="B18" s="137" t="s">
        <v>207</v>
      </c>
    </row>
    <row r="20" spans="2:2" x14ac:dyDescent="0.35">
      <c r="B20" s="694" t="s">
        <v>208</v>
      </c>
    </row>
    <row r="21" spans="2:2" x14ac:dyDescent="0.35">
      <c r="B21" s="694"/>
    </row>
    <row r="22" spans="2:2" x14ac:dyDescent="0.35">
      <c r="B22" s="694"/>
    </row>
    <row r="23" spans="2:2" x14ac:dyDescent="0.35">
      <c r="B23" s="694"/>
    </row>
    <row r="24" spans="2:2" x14ac:dyDescent="0.35">
      <c r="B24" s="694"/>
    </row>
    <row r="25" spans="2:2" x14ac:dyDescent="0.35">
      <c r="B25" s="694"/>
    </row>
    <row r="26" spans="2:2" x14ac:dyDescent="0.35">
      <c r="B26" s="694"/>
    </row>
    <row r="153" spans="3:7" x14ac:dyDescent="0.35">
      <c r="C153" s="139"/>
      <c r="D153" s="139"/>
      <c r="E153" s="139"/>
      <c r="F153" s="139"/>
      <c r="G153" s="139"/>
    </row>
    <row r="154" spans="3:7" x14ac:dyDescent="0.35">
      <c r="C154" s="139"/>
      <c r="D154" s="139"/>
      <c r="E154" s="139"/>
      <c r="F154" s="139"/>
      <c r="G154" s="139"/>
    </row>
  </sheetData>
  <mergeCells count="1">
    <mergeCell ref="B20:B26"/>
  </mergeCells>
  <pageMargins left="0.70866141732283472" right="0.70866141732283472" top="0.74803149606299213" bottom="0.74803149606299213" header="0.31496062992125984" footer="0.31496062992125984"/>
  <pageSetup paperSize="9" fitToHeight="0" orientation="portrait" r:id="rId1"/>
  <headerFooter>
    <oddHeader>&amp;LGENDER_COVID_KYEOP_questionnaire_05_10_2020&amp;RResp ID:|__|__|__|__|__|__|__|__|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0. Consent</vt:lpstr>
      <vt:lpstr>1. Personal Information</vt:lpstr>
      <vt:lpstr>2. Time Use</vt:lpstr>
      <vt:lpstr>3. Economic activities</vt:lpstr>
      <vt:lpstr>4. Spouse activities</vt:lpstr>
      <vt:lpstr>5.Wellbeing</vt:lpstr>
      <vt:lpstr>6.Vignettes</vt:lpstr>
      <vt:lpstr>7. Money decisions</vt:lpstr>
      <vt:lpstr>8.End of Interview</vt:lpstr>
      <vt:lpstr>'0. Consent'!Print_Area</vt:lpstr>
      <vt:lpstr>'1. Personal Information'!Print_Area</vt:lpstr>
      <vt:lpstr>'2. Time Use'!Print_Area</vt:lpstr>
      <vt:lpstr>'3. Economic activities'!Print_Area</vt:lpstr>
      <vt:lpstr>'4. Spouse activities'!Print_Area</vt:lpstr>
      <vt:lpstr>'5.Wellbeing'!Print_Area</vt:lpstr>
      <vt:lpstr>'6.Vignettes'!Print_Area</vt:lpstr>
      <vt:lpstr>'7. Money decisions'!Print_Area</vt:lpstr>
      <vt:lpstr>'8.End of Interview'!Print_Area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LP-1248</cp:lastModifiedBy>
  <cp:lastPrinted>2023-02-07T15:03:29Z</cp:lastPrinted>
  <dcterms:created xsi:type="dcterms:W3CDTF">2020-08-03T16:36:16Z</dcterms:created>
  <dcterms:modified xsi:type="dcterms:W3CDTF">2023-02-07T15:07:22Z</dcterms:modified>
</cp:coreProperties>
</file>